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15" windowWidth="12375" windowHeight="12285" tabRatio="679"/>
  </bookViews>
  <sheets>
    <sheet name="Общая" sheetId="10" r:id="rId1"/>
    <sheet name="Товарная структура_ст" sheetId="13" r:id="rId2"/>
    <sheet name="Товарная структура_вес" sheetId="30" r:id="rId3"/>
    <sheet name="Основные партнеры России" sheetId="37" r:id="rId4"/>
    <sheet name="Осн. партнёры Китая" sheetId="31" r:id="rId5"/>
    <sheet name="Группировки ($)" sheetId="38" r:id="rId6"/>
  </sheets>
  <definedNames>
    <definedName name="_xlnm.Print_Titles" localSheetId="4">'Осн. партнёры Китая'!#REF!</definedName>
  </definedNames>
  <calcPr calcId="152511"/>
</workbook>
</file>

<file path=xl/calcChain.xml><?xml version="1.0" encoding="utf-8"?>
<calcChain xmlns="http://schemas.openxmlformats.org/spreadsheetml/2006/main">
  <c r="I55" i="38" l="1"/>
  <c r="E55" i="38"/>
  <c r="H54" i="38"/>
  <c r="I54" i="38" s="1"/>
  <c r="G54" i="38"/>
  <c r="D54" i="38"/>
  <c r="E54" i="38" s="1"/>
  <c r="C54" i="38"/>
  <c r="I53" i="38"/>
  <c r="E53" i="38"/>
  <c r="I52" i="38"/>
  <c r="E52" i="38"/>
  <c r="I51" i="38"/>
  <c r="E51" i="38"/>
  <c r="I50" i="38"/>
  <c r="E50" i="38"/>
  <c r="I49" i="38"/>
  <c r="E49" i="38"/>
  <c r="I48" i="38"/>
  <c r="E48" i="38"/>
  <c r="I47" i="38"/>
  <c r="E47" i="38"/>
  <c r="I46" i="38"/>
  <c r="E46" i="38"/>
  <c r="I45" i="38"/>
  <c r="E45" i="38"/>
  <c r="I44" i="38"/>
  <c r="E44" i="38"/>
  <c r="I43" i="38"/>
  <c r="E43" i="38"/>
  <c r="I42" i="38"/>
  <c r="E42" i="38"/>
  <c r="I41" i="38"/>
  <c r="E41" i="38"/>
  <c r="I40" i="38"/>
  <c r="E40" i="38"/>
  <c r="I38" i="38"/>
  <c r="E38" i="38"/>
  <c r="H37" i="38"/>
  <c r="I37" i="38" s="1"/>
  <c r="G37" i="38"/>
  <c r="D37" i="38"/>
  <c r="E37" i="38" s="1"/>
  <c r="C37" i="38"/>
  <c r="I36" i="38"/>
  <c r="E36" i="38"/>
  <c r="I35" i="38"/>
  <c r="E35" i="38"/>
  <c r="I34" i="38"/>
  <c r="E34" i="38"/>
  <c r="I33" i="38"/>
  <c r="E33" i="38"/>
  <c r="I32" i="38"/>
  <c r="E32" i="38"/>
  <c r="I31" i="38"/>
  <c r="E31" i="38"/>
  <c r="I30" i="38"/>
  <c r="E30" i="38"/>
  <c r="I29" i="38"/>
  <c r="E29" i="38"/>
  <c r="I28" i="38"/>
  <c r="E28" i="38"/>
  <c r="I27" i="38"/>
  <c r="E27" i="38"/>
  <c r="I26" i="38"/>
  <c r="E26" i="38"/>
  <c r="I25" i="38"/>
  <c r="E25" i="38"/>
  <c r="I24" i="38"/>
  <c r="E24" i="38"/>
  <c r="I23" i="38"/>
  <c r="E23" i="38"/>
  <c r="H21" i="38"/>
  <c r="G21" i="38"/>
  <c r="I21" i="38" s="1"/>
  <c r="D21" i="38"/>
  <c r="E21" i="38" s="1"/>
  <c r="C21" i="38"/>
  <c r="H20" i="38"/>
  <c r="I20" i="38" s="1"/>
  <c r="G20" i="38"/>
  <c r="D20" i="38"/>
  <c r="E20" i="38" s="1"/>
  <c r="C20" i="38"/>
  <c r="H19" i="38"/>
  <c r="I19" i="38" s="1"/>
  <c r="G19" i="38"/>
  <c r="D19" i="38"/>
  <c r="E19" i="38" s="1"/>
  <c r="C19" i="38"/>
  <c r="H18" i="38"/>
  <c r="I18" i="38" s="1"/>
  <c r="G18" i="38"/>
  <c r="D18" i="38"/>
  <c r="E18" i="38" s="1"/>
  <c r="C18" i="38"/>
  <c r="H17" i="38"/>
  <c r="I17" i="38" s="1"/>
  <c r="G17" i="38"/>
  <c r="D17" i="38"/>
  <c r="E17" i="38" s="1"/>
  <c r="C17" i="38"/>
  <c r="H16" i="38"/>
  <c r="G16" i="38"/>
  <c r="I16" i="38" s="1"/>
  <c r="D16" i="38"/>
  <c r="E16" i="38" s="1"/>
  <c r="C16" i="38"/>
  <c r="H15" i="38"/>
  <c r="I15" i="38" s="1"/>
  <c r="G15" i="38"/>
  <c r="D15" i="38"/>
  <c r="E15" i="38" s="1"/>
  <c r="C15" i="38"/>
  <c r="H14" i="38"/>
  <c r="G14" i="38"/>
  <c r="I14" i="38" s="1"/>
  <c r="D14" i="38"/>
  <c r="E14" i="38" s="1"/>
  <c r="C14" i="38"/>
  <c r="H13" i="38"/>
  <c r="G13" i="38"/>
  <c r="I13" i="38" s="1"/>
  <c r="E13" i="38"/>
  <c r="H12" i="38"/>
  <c r="G12" i="38"/>
  <c r="I12" i="38" s="1"/>
  <c r="D12" i="38"/>
  <c r="E12" i="38" s="1"/>
  <c r="C12" i="38"/>
  <c r="H11" i="38"/>
  <c r="I11" i="38" s="1"/>
  <c r="G11" i="38"/>
  <c r="D11" i="38"/>
  <c r="E11" i="38" s="1"/>
  <c r="C11" i="38"/>
  <c r="H10" i="38"/>
  <c r="I10" i="38" s="1"/>
  <c r="G10" i="38"/>
  <c r="D10" i="38"/>
  <c r="E10" i="38" s="1"/>
  <c r="C10" i="38"/>
  <c r="H9" i="38"/>
  <c r="G9" i="38"/>
  <c r="I9" i="38" s="1"/>
  <c r="D9" i="38"/>
  <c r="E9" i="38" s="1"/>
  <c r="C9" i="38"/>
  <c r="H8" i="38"/>
  <c r="G8" i="38"/>
  <c r="I8" i="38" s="1"/>
  <c r="D8" i="38"/>
  <c r="E8" i="38" s="1"/>
  <c r="C8" i="38"/>
  <c r="H7" i="38"/>
  <c r="G7" i="38"/>
  <c r="I7" i="38" s="1"/>
  <c r="D7" i="38"/>
  <c r="E7" i="38" s="1"/>
  <c r="C7" i="38"/>
  <c r="H6" i="38"/>
  <c r="G6" i="38"/>
  <c r="I6" i="38" s="1"/>
  <c r="D6" i="38"/>
  <c r="E6" i="38" s="1"/>
  <c r="C6" i="38"/>
  <c r="I27" i="37" l="1"/>
  <c r="H27" i="37"/>
  <c r="D27" i="37"/>
  <c r="C27" i="37"/>
  <c r="I44" i="37"/>
  <c r="H44" i="37"/>
  <c r="D44" i="37"/>
  <c r="C44" i="37"/>
  <c r="I8" i="37"/>
  <c r="H8" i="37"/>
  <c r="D8" i="37"/>
  <c r="C8" i="37"/>
  <c r="J58" i="37"/>
  <c r="E58" i="37"/>
  <c r="J57" i="37"/>
  <c r="E57" i="37"/>
  <c r="J56" i="37"/>
  <c r="E56" i="37"/>
  <c r="J55" i="37"/>
  <c r="E55" i="37"/>
  <c r="J54" i="37"/>
  <c r="E54" i="37"/>
  <c r="J53" i="37"/>
  <c r="E53" i="37"/>
  <c r="J52" i="37"/>
  <c r="E52" i="37"/>
  <c r="J51" i="37"/>
  <c r="E51" i="37"/>
  <c r="J50" i="37"/>
  <c r="E50" i="37"/>
  <c r="J49" i="37"/>
  <c r="E49" i="37"/>
  <c r="J48" i="37"/>
  <c r="E48" i="37"/>
  <c r="J47" i="37"/>
  <c r="E47" i="37"/>
  <c r="J46" i="37"/>
  <c r="E46" i="37"/>
  <c r="J45" i="37"/>
  <c r="E45" i="37"/>
  <c r="J43" i="37"/>
  <c r="E43" i="37"/>
  <c r="J42" i="37"/>
  <c r="E42" i="37"/>
  <c r="J40" i="37"/>
  <c r="E40" i="37"/>
  <c r="J39" i="37"/>
  <c r="E39" i="37"/>
  <c r="J38" i="37"/>
  <c r="E38" i="37"/>
  <c r="J37" i="37"/>
  <c r="E37" i="37"/>
  <c r="J36" i="37"/>
  <c r="E36" i="37"/>
  <c r="J35" i="37"/>
  <c r="E35" i="37"/>
  <c r="J34" i="37"/>
  <c r="E34" i="37"/>
  <c r="J33" i="37"/>
  <c r="E33" i="37"/>
  <c r="J32" i="37"/>
  <c r="E32" i="37"/>
  <c r="J31" i="37"/>
  <c r="E31" i="37"/>
  <c r="J30" i="37"/>
  <c r="E30" i="37"/>
  <c r="J29" i="37"/>
  <c r="E29" i="37"/>
  <c r="J28" i="37"/>
  <c r="E28" i="37"/>
  <c r="J26" i="37"/>
  <c r="E26" i="37"/>
  <c r="J25" i="37"/>
  <c r="E25" i="37"/>
  <c r="J24" i="37"/>
  <c r="E24" i="37"/>
  <c r="J22" i="37"/>
  <c r="E22" i="37"/>
  <c r="J21" i="37"/>
  <c r="E21" i="37"/>
  <c r="J20" i="37"/>
  <c r="E20" i="37"/>
  <c r="J19" i="37"/>
  <c r="E19" i="37"/>
  <c r="J18" i="37"/>
  <c r="E18" i="37"/>
  <c r="J17" i="37"/>
  <c r="E17" i="37"/>
  <c r="J16" i="37"/>
  <c r="E16" i="37"/>
  <c r="J15" i="37"/>
  <c r="E15" i="37"/>
  <c r="J14" i="37"/>
  <c r="E14" i="37"/>
  <c r="J13" i="37"/>
  <c r="E13" i="37"/>
  <c r="J12" i="37"/>
  <c r="E12" i="37"/>
  <c r="J11" i="37"/>
  <c r="E11" i="37"/>
  <c r="J10" i="37"/>
  <c r="E10" i="37"/>
  <c r="J9" i="37"/>
  <c r="E9" i="37"/>
  <c r="J7" i="37"/>
  <c r="E7" i="37"/>
  <c r="J6" i="37"/>
  <c r="E6" i="37"/>
  <c r="P12" i="13" l="1"/>
  <c r="H34" i="10"/>
  <c r="D34" i="10"/>
  <c r="H19" i="10"/>
  <c r="D19" i="10"/>
  <c r="F62" i="31" l="1"/>
  <c r="F61" i="31"/>
  <c r="F60" i="31"/>
  <c r="F59" i="31"/>
  <c r="E58" i="31"/>
  <c r="D58" i="31"/>
  <c r="F57" i="31"/>
  <c r="F56" i="31"/>
  <c r="F55" i="31"/>
  <c r="F54" i="31"/>
  <c r="F53" i="31"/>
  <c r="F52" i="31"/>
  <c r="F51" i="31"/>
  <c r="F50" i="31"/>
  <c r="F49" i="31"/>
  <c r="F48" i="31"/>
  <c r="F47" i="31"/>
  <c r="F46" i="31"/>
  <c r="E44" i="31"/>
  <c r="D44" i="31"/>
  <c r="F43" i="31"/>
  <c r="F41" i="31"/>
  <c r="F40" i="31"/>
  <c r="F39" i="31"/>
  <c r="F38" i="31"/>
  <c r="F37" i="31"/>
  <c r="F36" i="31"/>
  <c r="F35" i="31"/>
  <c r="F34" i="31"/>
  <c r="F33" i="31"/>
  <c r="F32" i="31"/>
  <c r="F31" i="31"/>
  <c r="F30" i="31"/>
  <c r="F29" i="31"/>
  <c r="F28" i="31"/>
  <c r="F27" i="31"/>
  <c r="F26" i="31"/>
  <c r="E24" i="31"/>
  <c r="D24" i="31"/>
  <c r="F23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P66" i="13" l="1"/>
  <c r="P68" i="13"/>
  <c r="P67" i="13"/>
  <c r="L66" i="13" l="1"/>
  <c r="L67" i="13"/>
  <c r="P65" i="30" l="1"/>
  <c r="P64" i="30"/>
  <c r="P63" i="30"/>
  <c r="P62" i="30"/>
  <c r="P61" i="30"/>
  <c r="P60" i="30"/>
  <c r="P59" i="30"/>
  <c r="P58" i="30"/>
  <c r="P57" i="30"/>
  <c r="L65" i="30"/>
  <c r="L64" i="30"/>
  <c r="L63" i="30"/>
  <c r="L62" i="30"/>
  <c r="L61" i="30"/>
  <c r="L60" i="30"/>
  <c r="L59" i="30"/>
  <c r="L58" i="30"/>
  <c r="P56" i="30"/>
  <c r="P55" i="30"/>
  <c r="P54" i="30"/>
  <c r="P52" i="30"/>
  <c r="P53" i="30"/>
  <c r="P51" i="30"/>
  <c r="P50" i="30"/>
  <c r="P49" i="30"/>
  <c r="P48" i="30"/>
  <c r="P47" i="30"/>
  <c r="P46" i="30"/>
  <c r="P45" i="30"/>
  <c r="P44" i="30"/>
  <c r="P43" i="30"/>
  <c r="P42" i="30"/>
  <c r="P41" i="30"/>
  <c r="P39" i="30"/>
  <c r="P40" i="30"/>
  <c r="P37" i="30"/>
  <c r="P38" i="30"/>
  <c r="P36" i="30"/>
  <c r="P35" i="30"/>
  <c r="L57" i="30"/>
  <c r="L56" i="30"/>
  <c r="L55" i="30"/>
  <c r="L54" i="30"/>
  <c r="L52" i="30"/>
  <c r="L53" i="30"/>
  <c r="L51" i="30"/>
  <c r="L50" i="30"/>
  <c r="L49" i="30"/>
  <c r="L48" i="30"/>
  <c r="L47" i="30"/>
  <c r="L46" i="30"/>
  <c r="L45" i="30"/>
  <c r="L44" i="30"/>
  <c r="L43" i="30"/>
  <c r="L42" i="30"/>
  <c r="L41" i="30"/>
  <c r="L38" i="30"/>
  <c r="L40" i="30"/>
  <c r="L39" i="30"/>
  <c r="L37" i="30"/>
  <c r="L36" i="30"/>
  <c r="P32" i="30"/>
  <c r="P31" i="30"/>
  <c r="P30" i="30"/>
  <c r="P2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3" i="30"/>
  <c r="P12" i="30"/>
  <c r="P10" i="30"/>
  <c r="P11" i="30"/>
  <c r="P9" i="30"/>
  <c r="P8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0" i="30"/>
  <c r="L11" i="30"/>
  <c r="L9" i="30"/>
  <c r="P46" i="13"/>
  <c r="L46" i="13"/>
  <c r="P71" i="13"/>
  <c r="P70" i="13"/>
  <c r="L71" i="13"/>
  <c r="L70" i="13"/>
  <c r="P65" i="13"/>
  <c r="L65" i="13"/>
  <c r="P64" i="13"/>
  <c r="L68" i="13"/>
  <c r="L64" i="13"/>
  <c r="P62" i="13"/>
  <c r="P61" i="13"/>
  <c r="P60" i="13"/>
  <c r="L62" i="13"/>
  <c r="L61" i="13"/>
  <c r="L60" i="13"/>
  <c r="P57" i="13"/>
  <c r="P56" i="13"/>
  <c r="L57" i="13"/>
  <c r="L56" i="13"/>
  <c r="P53" i="13"/>
  <c r="P52" i="13"/>
  <c r="P51" i="13"/>
  <c r="P50" i="13"/>
  <c r="L52" i="13"/>
  <c r="L51" i="13"/>
  <c r="L50" i="13"/>
  <c r="P44" i="13"/>
  <c r="P45" i="13"/>
  <c r="P42" i="13"/>
  <c r="P43" i="13"/>
  <c r="L44" i="13"/>
  <c r="L45" i="13"/>
  <c r="L42" i="13"/>
  <c r="L43" i="13"/>
  <c r="L37" i="13"/>
  <c r="P37" i="13"/>
  <c r="L35" i="13"/>
  <c r="P35" i="13"/>
  <c r="L36" i="13"/>
  <c r="P36" i="13"/>
  <c r="P34" i="13"/>
  <c r="L34" i="13"/>
  <c r="P29" i="13"/>
  <c r="P28" i="13"/>
  <c r="P27" i="13"/>
  <c r="L29" i="13"/>
  <c r="L28" i="13"/>
  <c r="L27" i="13"/>
  <c r="P24" i="13"/>
  <c r="P23" i="13"/>
  <c r="P22" i="13"/>
  <c r="L24" i="13"/>
  <c r="L23" i="13"/>
  <c r="L22" i="13"/>
  <c r="P20" i="13"/>
  <c r="P19" i="13"/>
  <c r="P18" i="13"/>
  <c r="L20" i="13"/>
  <c r="L19" i="13"/>
  <c r="L18" i="13"/>
  <c r="P16" i="13"/>
  <c r="P14" i="13"/>
  <c r="P15" i="13"/>
  <c r="L16" i="13"/>
  <c r="L14" i="13"/>
  <c r="L15" i="13"/>
  <c r="P21" i="13" l="1"/>
  <c r="P17" i="13"/>
  <c r="P13" i="13"/>
  <c r="P11" i="13"/>
  <c r="P10" i="13"/>
  <c r="L13" i="13"/>
  <c r="L12" i="13"/>
  <c r="L11" i="13"/>
  <c r="L10" i="13"/>
  <c r="B11" i="10" l="1"/>
  <c r="C11" i="10"/>
  <c r="L35" i="30" l="1"/>
  <c r="L8" i="30"/>
  <c r="P63" i="13"/>
  <c r="P59" i="13"/>
  <c r="P58" i="13"/>
  <c r="L63" i="13"/>
  <c r="L59" i="13"/>
  <c r="L58" i="13"/>
  <c r="P55" i="13"/>
  <c r="P54" i="13"/>
  <c r="P49" i="13"/>
  <c r="P48" i="13"/>
  <c r="P47" i="13"/>
  <c r="P40" i="13" l="1"/>
  <c r="P69" i="13"/>
  <c r="P41" i="13"/>
  <c r="L69" i="13"/>
  <c r="L55" i="13"/>
  <c r="L54" i="13"/>
  <c r="L53" i="13"/>
  <c r="L49" i="13"/>
  <c r="L48" i="13"/>
  <c r="L47" i="13"/>
  <c r="L41" i="13"/>
  <c r="L40" i="13"/>
  <c r="P38" i="13"/>
  <c r="P33" i="13"/>
  <c r="P32" i="13"/>
  <c r="P31" i="13"/>
  <c r="P30" i="13"/>
  <c r="P26" i="13"/>
  <c r="P25" i="13"/>
  <c r="P9" i="13"/>
  <c r="P8" i="13"/>
  <c r="L38" i="13"/>
  <c r="L33" i="13"/>
  <c r="L32" i="13"/>
  <c r="L31" i="13"/>
  <c r="L30" i="13"/>
  <c r="L26" i="13"/>
  <c r="L25" i="13"/>
  <c r="L21" i="13"/>
  <c r="L17" i="13"/>
  <c r="L9" i="13"/>
  <c r="L8" i="13"/>
  <c r="H33" i="10"/>
  <c r="H32" i="10"/>
  <c r="H31" i="10"/>
  <c r="H30" i="10"/>
  <c r="H29" i="10"/>
  <c r="H27" i="10"/>
  <c r="H25" i="10"/>
  <c r="H23" i="10"/>
  <c r="H22" i="10"/>
  <c r="H18" i="10"/>
  <c r="H17" i="10"/>
  <c r="H16" i="10"/>
  <c r="H15" i="10"/>
  <c r="H14" i="10"/>
  <c r="H12" i="10"/>
  <c r="H10" i="10"/>
  <c r="H8" i="10"/>
  <c r="H7" i="10"/>
  <c r="D33" i="10"/>
  <c r="D32" i="10"/>
  <c r="D31" i="10"/>
  <c r="D30" i="10"/>
  <c r="D29" i="10"/>
  <c r="D27" i="10"/>
  <c r="D25" i="10"/>
  <c r="D23" i="10"/>
  <c r="D22" i="10"/>
  <c r="D18" i="10"/>
  <c r="D17" i="10"/>
  <c r="D16" i="10"/>
  <c r="D15" i="10"/>
  <c r="D14" i="10"/>
  <c r="D12" i="10"/>
  <c r="D10" i="10"/>
  <c r="D8" i="10"/>
  <c r="D7" i="10"/>
  <c r="K6" i="30" l="1"/>
  <c r="K6" i="13"/>
  <c r="N6" i="13" l="1"/>
  <c r="N6" i="30" l="1"/>
  <c r="O6" i="30" l="1"/>
  <c r="P6" i="30" s="1"/>
  <c r="J6" i="30"/>
  <c r="L6" i="30" s="1"/>
  <c r="I6" i="30"/>
  <c r="H6" i="30"/>
  <c r="G6" i="30"/>
  <c r="F6" i="30"/>
  <c r="E6" i="30"/>
  <c r="D6" i="30"/>
  <c r="C6" i="30"/>
  <c r="O6" i="13" l="1"/>
  <c r="P6" i="13" s="1"/>
  <c r="D6" i="13" l="1"/>
  <c r="E6" i="13"/>
  <c r="F6" i="13"/>
  <c r="G6" i="13"/>
  <c r="H6" i="13"/>
  <c r="I6" i="13"/>
  <c r="J6" i="13"/>
  <c r="L6" i="13" s="1"/>
  <c r="C6" i="13"/>
  <c r="G24" i="10" l="1"/>
  <c r="B24" i="10"/>
  <c r="G9" i="10"/>
  <c r="B9" i="10"/>
  <c r="C9" i="10"/>
  <c r="B28" i="10" l="1"/>
  <c r="B26" i="10"/>
  <c r="C28" i="10"/>
  <c r="C26" i="10"/>
  <c r="C24" i="10"/>
  <c r="F28" i="10"/>
  <c r="G28" i="10"/>
  <c r="G26" i="10"/>
  <c r="F26" i="10"/>
  <c r="F24" i="10"/>
  <c r="F13" i="10"/>
  <c r="G13" i="10"/>
  <c r="G11" i="10"/>
  <c r="F11" i="10"/>
  <c r="F9" i="10"/>
  <c r="C13" i="10"/>
  <c r="B13" i="10"/>
</calcChain>
</file>

<file path=xl/sharedStrings.xml><?xml version="1.0" encoding="utf-8"?>
<sst xmlns="http://schemas.openxmlformats.org/spreadsheetml/2006/main" count="524" uniqueCount="245">
  <si>
    <t>ОБОРОТ</t>
  </si>
  <si>
    <t>ЭКСПОРТ</t>
  </si>
  <si>
    <t>ИМПОРТ</t>
  </si>
  <si>
    <t>Сырьевой</t>
  </si>
  <si>
    <t>доля</t>
  </si>
  <si>
    <t>Неэнергетические товары</t>
  </si>
  <si>
    <t>Несырьевой</t>
  </si>
  <si>
    <t>Продукция с высокой степенью обработки</t>
  </si>
  <si>
    <t>Высокотехнологичные товары</t>
  </si>
  <si>
    <t>Инновационные товары</t>
  </si>
  <si>
    <t>Машинно-техническая продукция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</si>
  <si>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</si>
  <si>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</si>
  <si>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</si>
  <si>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</si>
  <si>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</si>
  <si>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</si>
  <si>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</si>
  <si>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01-24</t>
  </si>
  <si>
    <t>Продовольственные товары и с/х сырье</t>
  </si>
  <si>
    <t>25-27</t>
  </si>
  <si>
    <t>Минеральные продукты</t>
  </si>
  <si>
    <t xml:space="preserve">   Топливно-энергетические товары</t>
  </si>
  <si>
    <t>28-40</t>
  </si>
  <si>
    <t>Продукция химической промышленности, каучук</t>
  </si>
  <si>
    <t>41-43</t>
  </si>
  <si>
    <t>Кожевенное сырье, пушнина и изделия из них</t>
  </si>
  <si>
    <t>44-49</t>
  </si>
  <si>
    <t>Древесина и целлюлозо-бумажные изделия</t>
  </si>
  <si>
    <t>50-67</t>
  </si>
  <si>
    <t>Текстиль, изделия из него. Обувь</t>
  </si>
  <si>
    <t>Жемчуг. Драгоценные камни, металлы</t>
  </si>
  <si>
    <t>72-83</t>
  </si>
  <si>
    <t>Металлы, изделия из них</t>
  </si>
  <si>
    <t>84-90</t>
  </si>
  <si>
    <t>Машины, оборудование и транспортные средства</t>
  </si>
  <si>
    <t>68-70, 91-97</t>
  </si>
  <si>
    <t>Другие товары</t>
  </si>
  <si>
    <t>млн.долл.США</t>
  </si>
  <si>
    <t>2014 год</t>
  </si>
  <si>
    <t>тыс. тонн</t>
  </si>
  <si>
    <t>темп 2015/14</t>
  </si>
  <si>
    <t>2015 год</t>
  </si>
  <si>
    <t>Несырьевой неэнергетический</t>
  </si>
  <si>
    <t>Обувь</t>
  </si>
  <si>
    <t>(по данным таможенной статистики России)</t>
  </si>
  <si>
    <t>темп 
2015/14</t>
  </si>
  <si>
    <t>Яблоки свежие</t>
  </si>
  <si>
    <t>0808 10</t>
  </si>
  <si>
    <t>64</t>
  </si>
  <si>
    <t>ЭКСПОРТ РОССИИ В КИТАЙ В 2014-2016 ГГ.</t>
  </si>
  <si>
    <t>ВНЕШНЯЯ ТОРГОВЛЯ РОССИИ С КИТАЕМ В 2007-2016 ГГ.</t>
  </si>
  <si>
    <t>0303</t>
  </si>
  <si>
    <t>1201</t>
  </si>
  <si>
    <t>1512</t>
  </si>
  <si>
    <t>2607</t>
  </si>
  <si>
    <t>2601</t>
  </si>
  <si>
    <t>2503</t>
  </si>
  <si>
    <t>2709</t>
  </si>
  <si>
    <t>2710</t>
  </si>
  <si>
    <t>2701</t>
  </si>
  <si>
    <t>3104</t>
  </si>
  <si>
    <t>3105</t>
  </si>
  <si>
    <t>4002</t>
  </si>
  <si>
    <t>4407</t>
  </si>
  <si>
    <t>4403</t>
  </si>
  <si>
    <t>4703</t>
  </si>
  <si>
    <t>8411</t>
  </si>
  <si>
    <t>8543</t>
  </si>
  <si>
    <t>8703</t>
  </si>
  <si>
    <t>9013</t>
  </si>
  <si>
    <t>0702</t>
  </si>
  <si>
    <t>2009</t>
  </si>
  <si>
    <t>39</t>
  </si>
  <si>
    <t>29</t>
  </si>
  <si>
    <t>4011</t>
  </si>
  <si>
    <t>Одежда</t>
  </si>
  <si>
    <t>61-62</t>
  </si>
  <si>
    <t>73</t>
  </si>
  <si>
    <t>8302</t>
  </si>
  <si>
    <t>82</t>
  </si>
  <si>
    <t>8517</t>
  </si>
  <si>
    <t>8471</t>
  </si>
  <si>
    <t>8529</t>
  </si>
  <si>
    <t>9503</t>
  </si>
  <si>
    <t>94</t>
  </si>
  <si>
    <t>0805 40</t>
  </si>
  <si>
    <t>Грейпфруты</t>
  </si>
  <si>
    <t>2002</t>
  </si>
  <si>
    <t>28</t>
  </si>
  <si>
    <t>54</t>
  </si>
  <si>
    <t>55</t>
  </si>
  <si>
    <t>63</t>
  </si>
  <si>
    <t>7210</t>
  </si>
  <si>
    <t>7318</t>
  </si>
  <si>
    <t>Рыба мороженая</t>
  </si>
  <si>
    <t>Соевые бобы</t>
  </si>
  <si>
    <t>Масло подсолнечное, хлопковое</t>
  </si>
  <si>
    <t>Руды и концентраты свинцовые</t>
  </si>
  <si>
    <t>Руды и концентраты железные</t>
  </si>
  <si>
    <t>Сера</t>
  </si>
  <si>
    <t>Нефть сырая</t>
  </si>
  <si>
    <t>Нефтепродукты</t>
  </si>
  <si>
    <t>Уголь каменный</t>
  </si>
  <si>
    <t>Удобрения калийные</t>
  </si>
  <si>
    <t>Смешанные удобрения</t>
  </si>
  <si>
    <t>Каучук синтетический и фактис</t>
  </si>
  <si>
    <t>Лесоматериалы распиленные толщ. &gt;6 мм</t>
  </si>
  <si>
    <t>Лесоматериалы необработанные</t>
  </si>
  <si>
    <t>Целлюлоза древесная</t>
  </si>
  <si>
    <t>Турбодвигатели, газовые турбины</t>
  </si>
  <si>
    <t>Аппаратура электрическая, имеющ.индивид. функции</t>
  </si>
  <si>
    <t>Легковые автомобили</t>
  </si>
  <si>
    <t>Устройства на ж/к кристаллах</t>
  </si>
  <si>
    <t>Томаты свежие или охлажденные</t>
  </si>
  <si>
    <t>Соки фруктовые и овощные</t>
  </si>
  <si>
    <t>Пластмассы и изделия из них</t>
  </si>
  <si>
    <t>Органич. химич. соединения</t>
  </si>
  <si>
    <t>Шины пневматические новые</t>
  </si>
  <si>
    <t>Изделия из черных металлов</t>
  </si>
  <si>
    <t>Инструменты, кухонные приборы</t>
  </si>
  <si>
    <t>Фурнитура для мебели из недрагоценных металлов</t>
  </si>
  <si>
    <t>Телефонные аппараты электрические</t>
  </si>
  <si>
    <t>Вычислительные машины и их блоки</t>
  </si>
  <si>
    <t>Части радиоаппаратуры</t>
  </si>
  <si>
    <t>Игрушки прочие, модели, головоломки</t>
  </si>
  <si>
    <t>Мебель</t>
  </si>
  <si>
    <t>84</t>
  </si>
  <si>
    <t>85</t>
  </si>
  <si>
    <t>68</t>
  </si>
  <si>
    <t>95</t>
  </si>
  <si>
    <t>Томаты приготовленные и консервированные</t>
  </si>
  <si>
    <t>Продукты неорган. химии</t>
  </si>
  <si>
    <t>Химические нити</t>
  </si>
  <si>
    <t>Химические волокна</t>
  </si>
  <si>
    <t>Прочие текстильные изделия, тряпье</t>
  </si>
  <si>
    <t>Плоский стальной прокат плакир., с покрытием</t>
  </si>
  <si>
    <t>Винты, блоты, гайки и аналог. изделия из черн. мет.</t>
  </si>
  <si>
    <t>Оборудование и механические устройства</t>
  </si>
  <si>
    <t>Электрическое оборудование</t>
  </si>
  <si>
    <t>Изделия из строительных материалов</t>
  </si>
  <si>
    <t>Игрушки, спортивный инвентарь</t>
  </si>
  <si>
    <t>87</t>
  </si>
  <si>
    <t>90</t>
  </si>
  <si>
    <t>Средства наземного транспорта, кроме ж/д</t>
  </si>
  <si>
    <t>Оптические, медицинские аппараты</t>
  </si>
  <si>
    <t>ОСНОВНЫЕ ПАРТНЕРЫ КИТАЯ В 2014-2015 ГГ.</t>
  </si>
  <si>
    <t>(по данным International Trade Centre)</t>
  </si>
  <si>
    <t>млн. долл. США</t>
  </si>
  <si>
    <t>2014 г.</t>
  </si>
  <si>
    <t>2015 г.</t>
  </si>
  <si>
    <t>место</t>
  </si>
  <si>
    <t>United States of America</t>
  </si>
  <si>
    <t>США</t>
  </si>
  <si>
    <t>Hong Kong, China</t>
  </si>
  <si>
    <t>Гонконг</t>
  </si>
  <si>
    <t>Japan</t>
  </si>
  <si>
    <t>Япония</t>
  </si>
  <si>
    <t>Korea, Republic of</t>
  </si>
  <si>
    <t>Респ. Корея</t>
  </si>
  <si>
    <t>Taipei, Chinese</t>
  </si>
  <si>
    <t>Тайвань</t>
  </si>
  <si>
    <t>Germany</t>
  </si>
  <si>
    <t>Германия</t>
  </si>
  <si>
    <t>Australia</t>
  </si>
  <si>
    <t>Австралия</t>
  </si>
  <si>
    <t>Malaysia</t>
  </si>
  <si>
    <t>Малайзия</t>
  </si>
  <si>
    <t>Viet Nam</t>
  </si>
  <si>
    <t>Вьетнам</t>
  </si>
  <si>
    <t>Singapore</t>
  </si>
  <si>
    <t>Сингапур</t>
  </si>
  <si>
    <t>United Kingdom</t>
  </si>
  <si>
    <t>Великобритания</t>
  </si>
  <si>
    <t>Thailand</t>
  </si>
  <si>
    <t>Таиланд</t>
  </si>
  <si>
    <t>Brazil</t>
  </si>
  <si>
    <t>Бразилия</t>
  </si>
  <si>
    <t>India</t>
  </si>
  <si>
    <t>Индия</t>
  </si>
  <si>
    <t>Netherlands</t>
  </si>
  <si>
    <t>Нидерланды</t>
  </si>
  <si>
    <t>…</t>
  </si>
  <si>
    <t>Russian Federation</t>
  </si>
  <si>
    <t>Россия</t>
  </si>
  <si>
    <t>United Arab Emirates</t>
  </si>
  <si>
    <t>ОАЭ</t>
  </si>
  <si>
    <t>Switzerland</t>
  </si>
  <si>
    <t>Швейцария</t>
  </si>
  <si>
    <t>South Africa</t>
  </si>
  <si>
    <t>ЮАР</t>
  </si>
  <si>
    <t>Saudi Arabia</t>
  </si>
  <si>
    <t>Саудовская Аравия</t>
  </si>
  <si>
    <t>Canada</t>
  </si>
  <si>
    <t>Канада</t>
  </si>
  <si>
    <t>ВНЕШНЯЯ ТОРГОВЛЯ РОССИИ В 2014-2016 ГГ.*</t>
  </si>
  <si>
    <t>( по данным ФТС России, с учетом данных Белстата по Р.Беларусь)</t>
  </si>
  <si>
    <t xml:space="preserve"> 2015 г.</t>
  </si>
  <si>
    <t>темп 2015/2014</t>
  </si>
  <si>
    <t>КИТАЙ</t>
  </si>
  <si>
    <t>ГЕРМАНИЯ</t>
  </si>
  <si>
    <t>НИДЕРЛАНДЫ</t>
  </si>
  <si>
    <t>БЕЛОРУССИЯ*</t>
  </si>
  <si>
    <t>ИТАЛИЯ</t>
  </si>
  <si>
    <t>СОЕДИНЕННЫЕ ШТАТЫ</t>
  </si>
  <si>
    <t>ЯПОНИЯ</t>
  </si>
  <si>
    <t>ТУРЦИЯ</t>
  </si>
  <si>
    <t>РЕСП. КОРЕЯ</t>
  </si>
  <si>
    <t>ФРАНЦИЯ</t>
  </si>
  <si>
    <t>КАЗАХСТАН</t>
  </si>
  <si>
    <t>ПОЛЬША</t>
  </si>
  <si>
    <t>ВЕЛИКОБРИТАНИЯ</t>
  </si>
  <si>
    <t>УКРАИНА</t>
  </si>
  <si>
    <t>БЕЛЬГИЯ</t>
  </si>
  <si>
    <t>ИНДИЯ</t>
  </si>
  <si>
    <t>ФИНЛЯНДИЯ</t>
  </si>
  <si>
    <t>ЛАТВИЯ</t>
  </si>
  <si>
    <t>ЧЕХИЯ</t>
  </si>
  <si>
    <t>* по данным Белстата Р.Беларусь</t>
  </si>
  <si>
    <t>Сельскохозяйственная продукция</t>
  </si>
  <si>
    <t>январь-май 2015 г.</t>
  </si>
  <si>
    <t>январь-май 2016 г.</t>
  </si>
  <si>
    <t>темп янв.-май 2016/15</t>
  </si>
  <si>
    <t>январь-май 
2015 г.</t>
  </si>
  <si>
    <t>январь-май 
2016 г.</t>
  </si>
  <si>
    <t>темп 
янв.-май 2016/15</t>
  </si>
  <si>
    <t>ВНЕШНЯЯ ТОРГОВЛЯ РОССИИ В 2014-2016 ГГ.</t>
  </si>
  <si>
    <t>январь-май
2015 г.</t>
  </si>
  <si>
    <t>январь-май
2016 г.</t>
  </si>
  <si>
    <t>ДЗ</t>
  </si>
  <si>
    <t>СНГ</t>
  </si>
  <si>
    <t>ЕС</t>
  </si>
  <si>
    <t>ТС (РФ, РК, РБ)</t>
  </si>
  <si>
    <t>ЕАЭС (РФ, РБ, РК, Арм, Кирг)</t>
  </si>
  <si>
    <t>АТЭС</t>
  </si>
  <si>
    <t>АСЕАН</t>
  </si>
  <si>
    <t>БРИКС</t>
  </si>
  <si>
    <t>ШОС</t>
  </si>
  <si>
    <t>Совет сотр. арабских госуд.*</t>
  </si>
  <si>
    <t>АФРИКА</t>
  </si>
  <si>
    <t>ЛАТ. АМЕРИКА</t>
  </si>
  <si>
    <t>ЧЛЕНЫ ВТО</t>
  </si>
  <si>
    <t>НЕ ЧЛЕНЫ ВТО</t>
  </si>
  <si>
    <t>САНКЦ. СТРАНЫ</t>
  </si>
  <si>
    <t>* Совет сотрудничества арабских государств Персидского залива (Бахрейн, Катар, Кувейт, ОАЭ, Оман, Сауд. Аравия).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</si>
</sst>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#,##0.0"/>
    <numFmt numFmtId="166" formatCode="_-* #,##0\ _р_._-;\-* #,##0\ _р_._-;_-* &quot;-&quot;\ _р_._-;_-@_-"/>
    <numFmt numFmtId="167" formatCode="0.0%"/>
    <numFmt numFmtId="168" formatCode="#,##0.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i/>
      <sz val="8"/>
      <color theme="0" tint="-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i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0" tint="-0.499984740745262"/>
      <name val="Calibri"/>
      <family val="2"/>
      <scheme val="minor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0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9"/>
      <name val="Arial"/>
      <family val="2"/>
      <charset val="204"/>
    </font>
    <font>
      <sz val="11"/>
      <color rgb="FFFF0000"/>
      <name val="Calibri"/>
      <family val="2"/>
      <scheme val="minor"/>
    </font>
    <font>
      <b/>
      <i/>
      <sz val="9"/>
      <color theme="0" tint="-0.499984740745262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b/>
      <i/>
      <sz val="11"/>
      <color theme="0" tint="-0.499984740745262"/>
      <name val="Calibri"/>
      <family val="2"/>
      <scheme val="minor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4">
    <xf numFmtId="0" fontId="0" fillId="0" borderId="0"/>
    <xf numFmtId="164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2" fillId="0" borderId="0"/>
    <xf numFmtId="164" fontId="2" fillId="0" borderId="0"/>
    <xf numFmtId="164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" fillId="0" borderId="0"/>
    <xf numFmtId="0" fontId="4" fillId="0" borderId="0"/>
    <xf numFmtId="0" fontId="12" fillId="0" borderId="0"/>
    <xf numFmtId="0" fontId="41" fillId="0" borderId="0"/>
    <xf numFmtId="0" fontId="4" fillId="0" borderId="0"/>
    <xf numFmtId="9" fontId="26" fillId="0" borderId="0" applyFont="0" applyFill="0" applyBorder="0" applyAlignment="0" applyProtection="0"/>
    <xf numFmtId="164" fontId="2" fillId="0" borderId="0"/>
    <xf numFmtId="0" fontId="12" fillId="0" borderId="0"/>
    <xf numFmtId="0" fontId="4" fillId="0" borderId="0"/>
    <xf numFmtId="0" fontId="41" fillId="0" borderId="0"/>
    <xf numFmtId="0" fontId="41" fillId="0" borderId="0"/>
  </cellStyleXfs>
  <cellXfs count="224">
    <xf numFmtId="0" fontId="0" fillId="0" borderId="0" xfId="0"/>
    <xf numFmtId="0" fontId="0" fillId="0" borderId="0" xfId="0"/>
    <xf numFmtId="165" fontId="5" fillId="0" borderId="0" xfId="1" applyNumberFormat="1" applyFont="1" applyFill="1" applyAlignment="1">
      <alignment vertical="center" wrapText="1"/>
    </xf>
    <xf numFmtId="164" fontId="2" fillId="0" borderId="0" xfId="6"/>
    <xf numFmtId="165" fontId="4" fillId="0" borderId="0" xfId="1" applyNumberFormat="1" applyFont="1" applyFill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vertical="center" wrapText="1"/>
    </xf>
    <xf numFmtId="167" fontId="4" fillId="2" borderId="1" xfId="4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wrapText="1"/>
    </xf>
    <xf numFmtId="165" fontId="10" fillId="0" borderId="1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8" applyNumberFormat="1" applyFont="1" applyFill="1" applyBorder="1" applyAlignment="1">
      <alignment horizontal="right" vertical="center" wrapText="1"/>
    </xf>
    <xf numFmtId="167" fontId="3" fillId="0" borderId="1" xfId="4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right" wrapText="1"/>
    </xf>
    <xf numFmtId="165" fontId="3" fillId="0" borderId="1" xfId="4" applyNumberFormat="1" applyFont="1" applyFill="1" applyBorder="1" applyAlignment="1">
      <alignment vertical="center" wrapText="1"/>
    </xf>
    <xf numFmtId="165" fontId="14" fillId="0" borderId="1" xfId="7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8" applyNumberFormat="1" applyFont="1" applyFill="1" applyBorder="1" applyAlignment="1">
      <alignment horizontal="right" vertical="center" wrapText="1"/>
    </xf>
    <xf numFmtId="165" fontId="15" fillId="0" borderId="1" xfId="4" applyNumberFormat="1" applyFont="1" applyFill="1" applyBorder="1" applyAlignment="1">
      <alignment horizontal="right" vertical="center" wrapText="1"/>
    </xf>
    <xf numFmtId="165" fontId="4" fillId="0" borderId="0" xfId="4" applyNumberFormat="1" applyFont="1" applyFill="1" applyBorder="1" applyAlignment="1">
      <alignment horizontal="right" vertical="center" wrapText="1"/>
    </xf>
    <xf numFmtId="165" fontId="11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4" applyNumberFormat="1" applyFont="1" applyFill="1" applyBorder="1" applyAlignment="1">
      <alignment vertical="center" wrapText="1"/>
    </xf>
    <xf numFmtId="165" fontId="12" fillId="2" borderId="1" xfId="5" applyNumberFormat="1" applyFont="1" applyFill="1" applyBorder="1" applyAlignment="1" applyProtection="1">
      <alignment wrapText="1"/>
    </xf>
    <xf numFmtId="165" fontId="4" fillId="2" borderId="1" xfId="1" applyNumberFormat="1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right" vertical="center" wrapText="1"/>
    </xf>
    <xf numFmtId="165" fontId="14" fillId="0" borderId="0" xfId="7" applyNumberFormat="1" applyFont="1" applyFill="1" applyBorder="1" applyAlignment="1" applyProtection="1">
      <alignment horizontal="right" vertical="center" wrapText="1"/>
      <protection locked="0"/>
    </xf>
    <xf numFmtId="167" fontId="14" fillId="0" borderId="0" xfId="8" applyNumberFormat="1" applyFont="1" applyFill="1" applyBorder="1" applyAlignment="1">
      <alignment horizontal="right" vertical="center" wrapText="1"/>
    </xf>
    <xf numFmtId="165" fontId="15" fillId="0" borderId="0" xfId="4" applyNumberFormat="1" applyFont="1" applyFill="1" applyBorder="1" applyAlignment="1">
      <alignment horizontal="right" vertical="center" wrapText="1"/>
    </xf>
    <xf numFmtId="165" fontId="16" fillId="0" borderId="1" xfId="7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4" applyNumberFormat="1" applyFont="1" applyFill="1" applyBorder="1" applyAlignment="1">
      <alignment horizontal="right" vertical="center" wrapText="1"/>
    </xf>
    <xf numFmtId="165" fontId="7" fillId="0" borderId="4" xfId="1" applyNumberFormat="1" applyFont="1" applyFill="1" applyBorder="1" applyAlignment="1">
      <alignment horizontal="center" vertical="center" wrapText="1"/>
    </xf>
    <xf numFmtId="165" fontId="12" fillId="2" borderId="1" xfId="5" applyNumberFormat="1" applyFont="1" applyFill="1" applyBorder="1" applyAlignment="1" applyProtection="1">
      <alignment vertical="center" wrapText="1"/>
    </xf>
    <xf numFmtId="165" fontId="4" fillId="2" borderId="1" xfId="1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/>
    <xf numFmtId="165" fontId="6" fillId="0" borderId="0" xfId="1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>
      <alignment horizontal="left" vertical="center"/>
    </xf>
    <xf numFmtId="167" fontId="21" fillId="0" borderId="0" xfId="4" applyNumberFormat="1" applyFont="1" applyFill="1" applyBorder="1" applyAlignment="1">
      <alignment horizontal="center" vertical="center"/>
    </xf>
    <xf numFmtId="0" fontId="23" fillId="0" borderId="0" xfId="0" applyFont="1" applyAlignment="1"/>
    <xf numFmtId="0" fontId="19" fillId="0" borderId="0" xfId="0" applyFont="1" applyAlignment="1"/>
    <xf numFmtId="0" fontId="0" fillId="0" borderId="0" xfId="0" applyAlignment="1">
      <alignment wrapText="1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/>
    <xf numFmtId="165" fontId="8" fillId="0" borderId="0" xfId="1" applyNumberFormat="1" applyFont="1" applyFill="1" applyBorder="1" applyAlignment="1">
      <alignment horizontal="center" vertical="center" wrapText="1"/>
    </xf>
    <xf numFmtId="167" fontId="18" fillId="0" borderId="0" xfId="2" applyNumberFormat="1" applyFont="1" applyFill="1" applyBorder="1" applyAlignment="1" applyProtection="1">
      <alignment horizontal="center" vertical="center"/>
      <protection locked="0"/>
    </xf>
    <xf numFmtId="167" fontId="25" fillId="0" borderId="0" xfId="4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/>
    <xf numFmtId="0" fontId="17" fillId="0" borderId="3" xfId="0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165" fontId="20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4" fontId="2" fillId="0" borderId="2" xfId="6" applyBorder="1" applyAlignment="1"/>
    <xf numFmtId="165" fontId="16" fillId="0" borderId="0" xfId="7" applyNumberFormat="1" applyFont="1" applyFill="1" applyBorder="1" applyAlignment="1" applyProtection="1">
      <alignment horizontal="right" vertical="center" wrapText="1"/>
      <protection locked="0"/>
    </xf>
    <xf numFmtId="167" fontId="16" fillId="0" borderId="0" xfId="7" applyNumberFormat="1" applyFont="1" applyFill="1" applyBorder="1" applyAlignment="1" applyProtection="1">
      <alignment horizontal="right" vertical="center" wrapText="1"/>
      <protection locked="0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7" fontId="27" fillId="0" borderId="0" xfId="4" applyNumberFormat="1" applyFont="1" applyFill="1" applyBorder="1" applyAlignment="1">
      <alignment horizontal="center" vertical="center"/>
    </xf>
    <xf numFmtId="0" fontId="24" fillId="0" borderId="0" xfId="0" applyFont="1"/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0" fontId="29" fillId="0" borderId="0" xfId="0" applyFont="1"/>
    <xf numFmtId="165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10" fontId="3" fillId="0" borderId="1" xfId="4" applyNumberFormat="1" applyFont="1" applyFill="1" applyBorder="1" applyAlignment="1">
      <alignment horizontal="right" vertical="center" wrapText="1"/>
    </xf>
    <xf numFmtId="167" fontId="18" fillId="2" borderId="1" xfId="2" applyNumberFormat="1" applyFont="1" applyFill="1" applyBorder="1" applyAlignment="1" applyProtection="1">
      <alignment horizontal="right" vertical="center" indent="1"/>
      <protection locked="0"/>
    </xf>
    <xf numFmtId="167" fontId="21" fillId="0" borderId="1" xfId="4" applyNumberFormat="1" applyFont="1" applyFill="1" applyBorder="1" applyAlignment="1">
      <alignment horizontal="right" vertical="center" indent="1"/>
    </xf>
    <xf numFmtId="167" fontId="27" fillId="0" borderId="1" xfId="4" applyNumberFormat="1" applyFont="1" applyFill="1" applyBorder="1" applyAlignment="1">
      <alignment horizontal="right" vertical="center" indent="1"/>
    </xf>
    <xf numFmtId="167" fontId="25" fillId="0" borderId="1" xfId="4" applyNumberFormat="1" applyFont="1" applyFill="1" applyBorder="1" applyAlignment="1">
      <alignment horizontal="right" vertical="center" indent="1"/>
    </xf>
    <xf numFmtId="167" fontId="21" fillId="0" borderId="0" xfId="4" applyNumberFormat="1" applyFont="1" applyFill="1" applyBorder="1" applyAlignment="1">
      <alignment horizontal="right" vertical="center" indent="1"/>
    </xf>
    <xf numFmtId="0" fontId="27" fillId="0" borderId="6" xfId="0" applyNumberFormat="1" applyFont="1" applyBorder="1" applyAlignment="1">
      <alignment horizontal="left" vertical="center" indent="2"/>
    </xf>
    <xf numFmtId="165" fontId="19" fillId="0" borderId="0" xfId="0" applyNumberFormat="1" applyFont="1" applyAlignment="1"/>
    <xf numFmtId="165" fontId="0" fillId="0" borderId="0" xfId="0" applyNumberFormat="1"/>
    <xf numFmtId="167" fontId="30" fillId="0" borderId="1" xfId="7" applyNumberFormat="1" applyFont="1" applyFill="1" applyBorder="1" applyAlignment="1" applyProtection="1">
      <alignment horizontal="right" vertical="center" wrapText="1"/>
      <protection locked="0"/>
    </xf>
    <xf numFmtId="165" fontId="8" fillId="0" borderId="5" xfId="1" applyNumberFormat="1" applyFont="1" applyFill="1" applyBorder="1" applyAlignment="1">
      <alignment horizontal="center" vertical="center" wrapText="1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168" fontId="4" fillId="0" borderId="1" xfId="4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vertical="center" wrapText="1"/>
    </xf>
    <xf numFmtId="165" fontId="6" fillId="0" borderId="2" xfId="1" applyNumberFormat="1" applyFont="1" applyFill="1" applyBorder="1" applyAlignment="1">
      <alignment vertical="center" wrapText="1"/>
    </xf>
    <xf numFmtId="165" fontId="3" fillId="0" borderId="3" xfId="1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1" fillId="0" borderId="0" xfId="0" applyFont="1"/>
    <xf numFmtId="165" fontId="3" fillId="0" borderId="0" xfId="1" applyNumberFormat="1" applyFont="1" applyFill="1" applyBorder="1" applyAlignment="1">
      <alignment vertical="center" wrapText="1"/>
    </xf>
    <xf numFmtId="165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3" applyNumberFormat="1" applyFont="1" applyFill="1" applyBorder="1" applyAlignment="1" applyProtection="1">
      <alignment vertical="center" wrapText="1"/>
    </xf>
    <xf numFmtId="167" fontId="3" fillId="2" borderId="1" xfId="12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/>
    <xf numFmtId="167" fontId="33" fillId="0" borderId="1" xfId="12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/>
    <xf numFmtId="0" fontId="3" fillId="0" borderId="0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Border="1"/>
    <xf numFmtId="167" fontId="35" fillId="0" borderId="1" xfId="12" applyNumberFormat="1" applyFont="1" applyFill="1" applyBorder="1" applyAlignment="1" applyProtection="1">
      <alignment vertical="center" wrapText="1"/>
    </xf>
    <xf numFmtId="167" fontId="14" fillId="0" borderId="1" xfId="12" applyNumberFormat="1" applyFont="1" applyBorder="1" applyAlignment="1">
      <alignment horizontal="left" vertical="center"/>
    </xf>
    <xf numFmtId="167" fontId="14" fillId="0" borderId="1" xfId="12" applyNumberFormat="1" applyFont="1" applyBorder="1" applyAlignment="1">
      <alignment vertical="center"/>
    </xf>
    <xf numFmtId="167" fontId="4" fillId="0" borderId="1" xfId="13" applyNumberFormat="1" applyFont="1" applyFill="1" applyBorder="1" applyAlignment="1" applyProtection="1">
      <alignment vertical="center" wrapText="1"/>
    </xf>
    <xf numFmtId="0" fontId="36" fillId="0" borderId="0" xfId="1" applyNumberFormat="1" applyFont="1" applyFill="1" applyBorder="1" applyAlignment="1">
      <alignment horizontal="center" vertical="center" wrapText="1"/>
    </xf>
    <xf numFmtId="165" fontId="36" fillId="0" borderId="0" xfId="1" applyNumberFormat="1" applyFont="1" applyFill="1" applyBorder="1" applyAlignment="1">
      <alignment vertical="center" wrapText="1"/>
    </xf>
    <xf numFmtId="165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/>
    <xf numFmtId="0" fontId="3" fillId="0" borderId="1" xfId="0" applyFont="1" applyBorder="1" applyAlignment="1">
      <alignment horizontal="left" vertical="center"/>
    </xf>
    <xf numFmtId="165" fontId="3" fillId="0" borderId="1" xfId="0" applyNumberFormat="1" applyFont="1" applyFill="1" applyBorder="1" applyAlignment="1"/>
    <xf numFmtId="0" fontId="37" fillId="0" borderId="0" xfId="0" applyFont="1" applyBorder="1" applyAlignment="1">
      <alignment horizontal="left" vertical="center"/>
    </xf>
    <xf numFmtId="3" fontId="38" fillId="0" borderId="0" xfId="0" applyNumberFormat="1" applyFont="1" applyFill="1" applyBorder="1" applyAlignment="1"/>
    <xf numFmtId="165" fontId="38" fillId="0" borderId="0" xfId="13" applyNumberFormat="1" applyFont="1" applyFill="1" applyBorder="1" applyAlignment="1" applyProtection="1">
      <alignment vertical="center" wrapText="1"/>
    </xf>
    <xf numFmtId="165" fontId="7" fillId="0" borderId="9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2" fillId="0" borderId="9" xfId="1" applyNumberFormat="1" applyFont="1" applyFill="1" applyBorder="1" applyAlignment="1">
      <alignment horizontal="center" vertical="center" textRotation="90" wrapText="1"/>
    </xf>
    <xf numFmtId="49" fontId="8" fillId="0" borderId="9" xfId="1" applyNumberFormat="1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4" applyNumberFormat="1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vertical="center" wrapText="1"/>
    </xf>
    <xf numFmtId="17" fontId="0" fillId="0" borderId="0" xfId="0" applyNumberFormat="1"/>
    <xf numFmtId="165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4" applyNumberFormat="1" applyFont="1" applyFill="1" applyBorder="1" applyAlignment="1">
      <alignment vertical="center" wrapText="1"/>
    </xf>
    <xf numFmtId="165" fontId="11" fillId="0" borderId="1" xfId="3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/>
    <xf numFmtId="167" fontId="14" fillId="0" borderId="1" xfId="12" applyNumberFormat="1" applyFont="1" applyFill="1" applyBorder="1" applyAlignment="1" applyProtection="1">
      <alignment horizontal="left" vertical="center" wrapText="1"/>
      <protection locked="0"/>
    </xf>
    <xf numFmtId="167" fontId="15" fillId="0" borderId="1" xfId="12" applyNumberFormat="1" applyFont="1" applyFill="1" applyBorder="1" applyAlignment="1">
      <alignment vertical="center" wrapText="1"/>
    </xf>
    <xf numFmtId="167" fontId="15" fillId="0" borderId="1" xfId="12" applyNumberFormat="1" applyFont="1" applyFill="1" applyBorder="1" applyAlignment="1" applyProtection="1">
      <alignment vertical="center" wrapText="1"/>
    </xf>
    <xf numFmtId="167" fontId="24" fillId="0" borderId="0" xfId="12" applyNumberFormat="1" applyFont="1"/>
    <xf numFmtId="165" fontId="5" fillId="0" borderId="10" xfId="15" applyNumberFormat="1" applyFont="1" applyFill="1" applyBorder="1" applyAlignment="1">
      <alignment horizontal="left" vertical="center" wrapText="1"/>
    </xf>
    <xf numFmtId="165" fontId="4" fillId="0" borderId="10" xfId="1" applyNumberFormat="1" applyFont="1" applyFill="1" applyBorder="1" applyAlignment="1">
      <alignment vertical="center" wrapText="1"/>
    </xf>
    <xf numFmtId="165" fontId="10" fillId="2" borderId="1" xfId="3" applyNumberFormat="1" applyFont="1" applyFill="1" applyBorder="1" applyAlignment="1" applyProtection="1">
      <alignment horizontal="center" vertical="center" wrapText="1"/>
      <protection locked="0"/>
    </xf>
    <xf numFmtId="165" fontId="40" fillId="2" borderId="1" xfId="5" applyNumberFormat="1" applyFont="1" applyFill="1" applyBorder="1" applyAlignment="1" applyProtection="1">
      <alignment vertical="center" wrapText="1"/>
    </xf>
    <xf numFmtId="165" fontId="4" fillId="0" borderId="1" xfId="16" applyNumberFormat="1" applyFont="1" applyFill="1" applyBorder="1" applyAlignment="1">
      <alignment vertical="center"/>
    </xf>
    <xf numFmtId="165" fontId="4" fillId="0" borderId="1" xfId="16" applyNumberFormat="1" applyFont="1" applyFill="1" applyBorder="1" applyAlignment="1">
      <alignment horizontal="right" vertical="center"/>
    </xf>
    <xf numFmtId="165" fontId="33" fillId="0" borderId="1" xfId="4" applyNumberFormat="1" applyFont="1" applyBorder="1" applyAlignment="1">
      <alignment vertical="center" wrapText="1"/>
    </xf>
    <xf numFmtId="165" fontId="11" fillId="0" borderId="1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5" applyNumberFormat="1" applyFont="1" applyFill="1" applyBorder="1" applyAlignment="1">
      <alignment horizontal="right" vertical="center" wrapText="1"/>
    </xf>
    <xf numFmtId="165" fontId="11" fillId="0" borderId="1" xfId="17" applyNumberFormat="1" applyFont="1" applyFill="1" applyBorder="1" applyAlignment="1" applyProtection="1">
      <alignment horizontal="left" vertical="center" wrapText="1"/>
      <protection locked="0"/>
    </xf>
    <xf numFmtId="165" fontId="11" fillId="0" borderId="10" xfId="2" applyNumberFormat="1" applyFont="1" applyFill="1" applyBorder="1" applyAlignment="1" applyProtection="1">
      <alignment horizontal="left" vertical="center" wrapText="1"/>
      <protection locked="0"/>
    </xf>
    <xf numFmtId="165" fontId="4" fillId="0" borderId="10" xfId="15" applyNumberFormat="1" applyFont="1" applyFill="1" applyBorder="1" applyAlignment="1">
      <alignment horizontal="right" vertical="center" wrapText="1"/>
    </xf>
    <xf numFmtId="165" fontId="33" fillId="0" borderId="1" xfId="4" applyNumberFormat="1" applyFont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165" fontId="10" fillId="0" borderId="1" xfId="3" applyNumberFormat="1" applyFont="1" applyFill="1" applyBorder="1" applyAlignment="1" applyProtection="1">
      <alignment horizontal="left" vertical="center" wrapText="1"/>
      <protection locked="0"/>
    </xf>
    <xf numFmtId="165" fontId="3" fillId="0" borderId="1" xfId="16" applyNumberFormat="1" applyFont="1" applyFill="1" applyBorder="1" applyAlignment="1">
      <alignment vertical="center"/>
    </xf>
    <xf numFmtId="165" fontId="42" fillId="0" borderId="11" xfId="4" applyNumberFormat="1" applyFont="1" applyFill="1" applyBorder="1" applyAlignment="1">
      <alignment horizontal="center" vertical="justify"/>
    </xf>
    <xf numFmtId="165" fontId="5" fillId="0" borderId="0" xfId="1" applyNumberFormat="1" applyFont="1" applyFill="1" applyAlignment="1">
      <alignment vertical="justify" wrapText="1"/>
    </xf>
    <xf numFmtId="167" fontId="16" fillId="0" borderId="1" xfId="7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 horizontal="center" vertical="center"/>
    </xf>
    <xf numFmtId="17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167" fontId="34" fillId="0" borderId="0" xfId="12" applyNumberFormat="1" applyFont="1" applyFill="1" applyBorder="1" applyAlignment="1">
      <alignment horizontal="center" vertical="center" wrapText="1"/>
    </xf>
    <xf numFmtId="167" fontId="43" fillId="0" borderId="0" xfId="12" applyNumberFormat="1" applyFont="1" applyAlignment="1">
      <alignment horizontal="center" vertical="center"/>
    </xf>
    <xf numFmtId="165" fontId="3" fillId="0" borderId="0" xfId="1" applyNumberFormat="1" applyFont="1" applyFill="1" applyAlignment="1">
      <alignment vertical="center" wrapText="1"/>
    </xf>
    <xf numFmtId="165" fontId="6" fillId="0" borderId="0" xfId="1" applyNumberFormat="1" applyFont="1" applyFill="1" applyBorder="1" applyAlignment="1" applyProtection="1">
      <alignment horizontal="right" vertical="justify" wrapText="1"/>
    </xf>
    <xf numFmtId="165" fontId="21" fillId="0" borderId="0" xfId="1" applyNumberFormat="1" applyFont="1" applyFill="1" applyAlignment="1">
      <alignment vertical="center" wrapText="1"/>
    </xf>
    <xf numFmtId="165" fontId="3" fillId="2" borderId="1" xfId="14" applyNumberFormat="1" applyFont="1" applyFill="1" applyBorder="1" applyAlignment="1">
      <alignment horizontal="right" vertical="center" wrapText="1"/>
    </xf>
    <xf numFmtId="167" fontId="3" fillId="2" borderId="1" xfId="1" applyNumberFormat="1" applyFont="1" applyFill="1" applyBorder="1" applyAlignment="1">
      <alignment vertical="center" wrapText="1"/>
    </xf>
    <xf numFmtId="165" fontId="11" fillId="0" borderId="1" xfId="7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9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1" fillId="0" borderId="0" xfId="11" applyNumberFormat="1" applyFont="1" applyFill="1" applyAlignment="1">
      <alignment vertical="center" wrapText="1"/>
    </xf>
    <xf numFmtId="165" fontId="5" fillId="0" borderId="1" xfId="20" applyNumberFormat="1" applyFont="1" applyFill="1" applyBorder="1" applyAlignment="1">
      <alignment horizontal="center" vertical="center" wrapText="1"/>
    </xf>
    <xf numFmtId="165" fontId="16" fillId="0" borderId="1" xfId="20" applyNumberFormat="1" applyFont="1" applyFill="1" applyBorder="1" applyAlignment="1">
      <alignment horizontal="center" vertical="center" wrapText="1"/>
    </xf>
    <xf numFmtId="165" fontId="44" fillId="0" borderId="1" xfId="19" applyNumberFormat="1" applyFont="1" applyFill="1" applyBorder="1" applyAlignment="1">
      <alignment horizontal="right" vertical="center" wrapText="1"/>
    </xf>
    <xf numFmtId="165" fontId="44" fillId="0" borderId="1" xfId="4" applyNumberFormat="1" applyFont="1" applyFill="1" applyBorder="1" applyAlignment="1">
      <alignment vertical="center" wrapText="1"/>
    </xf>
    <xf numFmtId="165" fontId="45" fillId="0" borderId="1" xfId="21" applyNumberFormat="1" applyFont="1" applyBorder="1" applyAlignment="1">
      <alignment horizontal="right" vertical="center" wrapText="1"/>
    </xf>
    <xf numFmtId="165" fontId="5" fillId="0" borderId="0" xfId="20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wrapText="1"/>
    </xf>
    <xf numFmtId="167" fontId="3" fillId="0" borderId="0" xfId="1" applyNumberFormat="1" applyFont="1" applyFill="1" applyBorder="1" applyAlignment="1">
      <alignment wrapText="1"/>
    </xf>
    <xf numFmtId="165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Alignment="1">
      <alignment vertical="center"/>
    </xf>
    <xf numFmtId="165" fontId="4" fillId="0" borderId="1" xfId="19" applyNumberFormat="1" applyFont="1" applyBorder="1" applyAlignment="1">
      <alignment horizontal="right" vertical="center" wrapText="1"/>
    </xf>
    <xf numFmtId="165" fontId="4" fillId="0" borderId="1" xfId="22" applyNumberFormat="1" applyFont="1" applyFill="1" applyBorder="1" applyAlignment="1">
      <alignment horizontal="right" vertical="center" wrapText="1"/>
    </xf>
    <xf numFmtId="165" fontId="21" fillId="0" borderId="0" xfId="1" applyNumberFormat="1" applyFont="1" applyFill="1" applyAlignment="1">
      <alignment vertical="center"/>
    </xf>
    <xf numFmtId="165" fontId="4" fillId="0" borderId="1" xfId="23" applyNumberFormat="1" applyFont="1" applyFill="1" applyBorder="1" applyAlignment="1">
      <alignment horizontal="right" vertical="center" wrapText="1"/>
    </xf>
    <xf numFmtId="165" fontId="4" fillId="0" borderId="1" xfId="21" applyNumberFormat="1" applyFont="1" applyBorder="1" applyAlignment="1">
      <alignment horizontal="right" vertical="center" wrapText="1"/>
    </xf>
    <xf numFmtId="165" fontId="44" fillId="0" borderId="1" xfId="16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5" applyNumberFormat="1" applyFont="1" applyFill="1" applyBorder="1" applyAlignment="1">
      <alignment horizontal="right" vertical="center" wrapText="1"/>
    </xf>
    <xf numFmtId="165" fontId="4" fillId="0" borderId="1" xfId="19" applyNumberFormat="1" applyFont="1" applyBorder="1" applyAlignment="1">
      <alignment vertical="center" wrapText="1"/>
    </xf>
    <xf numFmtId="165" fontId="33" fillId="0" borderId="1" xfId="22" applyNumberFormat="1" applyFont="1" applyFill="1" applyBorder="1" applyAlignment="1">
      <alignment vertical="center" wrapText="1"/>
    </xf>
    <xf numFmtId="165" fontId="4" fillId="0" borderId="1" xfId="19" applyNumberFormat="1" applyFont="1" applyFill="1" applyBorder="1" applyAlignment="1">
      <alignment vertical="center" wrapText="1"/>
    </xf>
    <xf numFmtId="165" fontId="4" fillId="0" borderId="1" xfId="23" applyNumberFormat="1" applyFont="1" applyFill="1" applyBorder="1" applyAlignment="1">
      <alignment vertical="center" wrapText="1"/>
    </xf>
    <xf numFmtId="165" fontId="4" fillId="0" borderId="1" xfId="21" applyNumberFormat="1" applyFont="1" applyBorder="1" applyAlignment="1">
      <alignment vertical="center" wrapText="1"/>
    </xf>
    <xf numFmtId="165" fontId="44" fillId="0" borderId="1" xfId="1" applyNumberFormat="1" applyFont="1" applyFill="1" applyBorder="1" applyAlignment="1">
      <alignment vertical="center" wrapText="1"/>
    </xf>
    <xf numFmtId="165" fontId="4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center" wrapText="1"/>
    </xf>
    <xf numFmtId="165" fontId="5" fillId="0" borderId="0" xfId="1" applyNumberFormat="1" applyFont="1" applyFill="1" applyAlignment="1">
      <alignment vertical="justify"/>
    </xf>
    <xf numFmtId="165" fontId="4" fillId="0" borderId="0" xfId="1" applyNumberFormat="1" applyFont="1" applyFill="1" applyAlignment="1">
      <alignment horizontal="center"/>
    </xf>
    <xf numFmtId="165" fontId="6" fillId="0" borderId="0" xfId="1" applyNumberFormat="1" applyFont="1" applyFill="1" applyBorder="1" applyAlignment="1" applyProtection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18" fillId="2" borderId="1" xfId="2" applyNumberFormat="1" applyFont="1" applyFill="1" applyBorder="1" applyAlignment="1" applyProtection="1">
      <alignment horizontal="center" vertical="center"/>
      <protection locked="0"/>
    </xf>
    <xf numFmtId="165" fontId="18" fillId="2" borderId="6" xfId="2" applyNumberFormat="1" applyFont="1" applyFill="1" applyBorder="1" applyAlignment="1" applyProtection="1">
      <alignment horizontal="center" vertical="center"/>
      <protection locked="0"/>
    </xf>
    <xf numFmtId="165" fontId="13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justify" wrapText="1"/>
    </xf>
    <xf numFmtId="165" fontId="42" fillId="0" borderId="0" xfId="4" applyNumberFormat="1" applyFont="1" applyFill="1" applyBorder="1" applyAlignment="1">
      <alignment horizontal="left" vertical="justify" indent="1"/>
    </xf>
    <xf numFmtId="165" fontId="3" fillId="0" borderId="0" xfId="1" applyNumberFormat="1" applyFont="1" applyFill="1" applyAlignment="1">
      <alignment horizontal="center" vertical="center" wrapText="1"/>
    </xf>
    <xf numFmtId="165" fontId="6" fillId="0" borderId="2" xfId="1" applyNumberFormat="1" applyFont="1" applyFill="1" applyBorder="1" applyAlignment="1" applyProtection="1">
      <alignment horizontal="right" vertical="center" wrapText="1"/>
    </xf>
    <xf numFmtId="165" fontId="16" fillId="0" borderId="0" xfId="4" applyNumberFormat="1" applyFont="1" applyFill="1" applyBorder="1" applyAlignment="1">
      <alignment horizontal="left" vertical="justify" indent="1"/>
    </xf>
    <xf numFmtId="165" fontId="16" fillId="0" borderId="11" xfId="1" applyNumberFormat="1" applyFont="1" applyFill="1" applyBorder="1" applyAlignment="1">
      <alignment horizontal="left" vertical="center" wrapText="1"/>
    </xf>
    <xf numFmtId="165" fontId="16" fillId="0" borderId="0" xfId="1" applyNumberFormat="1" applyFont="1" applyFill="1" applyAlignment="1">
      <alignment horizontal="left" vertical="center" wrapText="1"/>
    </xf>
  </cellXfs>
  <cellStyles count="24">
    <cellStyle name="Обычный" xfId="0" builtinId="0"/>
    <cellStyle name="Обычный 2" xfId="10"/>
    <cellStyle name="Обычный 28" xfId="6"/>
    <cellStyle name="Обычный 3" xfId="9"/>
    <cellStyle name="Обычный_number one! 1" xfId="1"/>
    <cellStyle name="Обычный_WEB_UTSA_04" xfId="5"/>
    <cellStyle name="Обычный_WEB_UTSA_04_ВНЕШНЯЯ ТОРГОВЛЯ РОССИИ В 2005- 2012 ГГ_ЯНВ-МАЙ_справка сентябрь" xfId="13"/>
    <cellStyle name="Обычный_WEB_UTSA_09_СНГ ЯНВАРЬ-АВГУСТ 2013 Г." xfId="15"/>
    <cellStyle name="Обычный_WEB_UTSA_09_январь-август 2013 г ФТС" xfId="16"/>
    <cellStyle name="Обычный_WEB_UTSA_09_январь-октябрь 2013 г ФТС" xfId="22"/>
    <cellStyle name="Обычный_WEB_UTSA_09_январь-сентябрь 2013 г ФТС" xfId="23"/>
    <cellStyle name="Обычный_ВНЕШНЯЯ ТОРГОВЛЯ РОССИИ (с учетом данных Белстата по Р.Беларусь) ЗА ЯНВ-МАРТ 2014 Г" xfId="19"/>
    <cellStyle name="Обычный_ноябрь" xfId="20"/>
    <cellStyle name="Обычный_справка сентябрь" xfId="4"/>
    <cellStyle name="Обычный_я" xfId="21"/>
    <cellStyle name="Обычный_Я_1" xfId="14"/>
    <cellStyle name="Процентный" xfId="12" builtinId="5"/>
    <cellStyle name="Процентный 2" xfId="11"/>
    <cellStyle name="Процентный 2 2" xfId="18"/>
    <cellStyle name="Финансовый [0]_number one! 1" xfId="2"/>
    <cellStyle name="Финансовый [0]_z_справка сентябрь" xfId="8"/>
    <cellStyle name="Финансовый [0]_справка сентябрь" xfId="3"/>
    <cellStyle name="Финансовый [0]_Я_СНГ ЯНВАРЬ-АВГУСТ 2013 Г." xfId="7"/>
    <cellStyle name="Финансовый [0]_Я_справка сентябрь" xfId="17"/>
  </cellStyles>
  <dxfs count="27"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4"/>
  <sheetViews>
    <sheetView tabSelected="1" zoomScaleNormal="100" workbookViewId="0">
      <selection sqref="A1:H1"/>
    </sheetView>
  </sheetViews>
  <sheetFormatPr defaultRowHeight="15" x14ac:dyDescent="0.25"/>
  <cols>
    <col min="1" max="1" width="19.85546875" style="1" customWidth="1"/>
    <col min="2" max="3" width="12.7109375" style="1" bestFit="1" customWidth="1"/>
    <col min="4" max="4" width="10.7109375" style="1" customWidth="1"/>
    <col min="5" max="5" width="9.140625" style="1"/>
    <col min="6" max="7" width="11" style="1" customWidth="1"/>
    <col min="8" max="8" width="10.7109375" style="1" customWidth="1"/>
  </cols>
  <sheetData>
    <row r="1" spans="1:8" ht="15" customHeight="1" x14ac:dyDescent="0.25">
      <c r="A1" s="210" t="s">
        <v>50</v>
      </c>
      <c r="B1" s="210"/>
      <c r="C1" s="210"/>
      <c r="D1" s="210"/>
      <c r="E1" s="210"/>
      <c r="F1" s="210"/>
      <c r="G1" s="210"/>
      <c r="H1" s="210"/>
    </row>
    <row r="2" spans="1:8" ht="15" customHeight="1" x14ac:dyDescent="0.25">
      <c r="A2" s="211" t="s">
        <v>45</v>
      </c>
      <c r="B2" s="211"/>
      <c r="C2" s="211"/>
      <c r="D2" s="211"/>
      <c r="E2" s="211"/>
      <c r="F2" s="211"/>
      <c r="G2" s="211"/>
      <c r="H2" s="211"/>
    </row>
    <row r="3" spans="1:8" ht="15" customHeight="1" x14ac:dyDescent="0.25">
      <c r="A3" s="2"/>
      <c r="B3" s="3"/>
      <c r="C3" s="3"/>
      <c r="D3" s="4"/>
      <c r="E3" s="5"/>
      <c r="F3" s="59"/>
      <c r="G3" s="59"/>
      <c r="H3" s="59"/>
    </row>
    <row r="4" spans="1:8" ht="36.75" customHeight="1" x14ac:dyDescent="0.25">
      <c r="A4" s="31"/>
      <c r="B4" s="89" t="s">
        <v>39</v>
      </c>
      <c r="C4" s="7" t="s">
        <v>42</v>
      </c>
      <c r="D4" s="7" t="s">
        <v>41</v>
      </c>
      <c r="E4" s="6"/>
      <c r="F4" s="7" t="s">
        <v>223</v>
      </c>
      <c r="G4" s="7" t="s">
        <v>224</v>
      </c>
      <c r="H4" s="7" t="s">
        <v>222</v>
      </c>
    </row>
    <row r="5" spans="1:8" s="1" customFormat="1" ht="15" customHeight="1" x14ac:dyDescent="0.25">
      <c r="A5" s="8"/>
      <c r="B5" s="6"/>
      <c r="C5" s="6"/>
      <c r="D5" s="6"/>
      <c r="E5" s="6"/>
      <c r="F5" s="48"/>
      <c r="G5" s="48"/>
      <c r="H5" s="6"/>
    </row>
    <row r="6" spans="1:8" ht="15" customHeight="1" x14ac:dyDescent="0.25">
      <c r="A6" s="8"/>
      <c r="B6" s="9"/>
      <c r="C6" s="9"/>
      <c r="D6" s="5"/>
      <c r="E6" s="5"/>
      <c r="F6" s="9"/>
      <c r="G6" s="209" t="s">
        <v>148</v>
      </c>
      <c r="H6" s="209"/>
    </row>
    <row r="7" spans="1:8" x14ac:dyDescent="0.25">
      <c r="A7" s="21" t="s">
        <v>1</v>
      </c>
      <c r="B7" s="22">
        <v>37492.287100000001</v>
      </c>
      <c r="C7" s="22">
        <v>28602.303</v>
      </c>
      <c r="D7" s="10">
        <f t="shared" ref="D7:D8" si="0">IFERROR(IF((C7/B7-1)&lt;1,C7/B7-1,(IF(C7/B7&gt;10,"в "&amp;ROUND(C7/B7,0)&amp;" раз","в "&amp;ROUND(C7/B7,1)&amp;" раза"))),"")</f>
        <v>-0.23711501184999728</v>
      </c>
      <c r="E7" s="11"/>
      <c r="F7" s="23">
        <v>11802.526800000001</v>
      </c>
      <c r="G7" s="24">
        <v>10593.3815</v>
      </c>
      <c r="H7" s="10">
        <f t="shared" ref="H7:H8" si="1">IFERROR(IF((G7/F7-1)&lt;1,G7/F7-1,(IF(G7/F7&gt;10,"в "&amp;ROUND(G7/F7,0)&amp;" раз","в "&amp;ROUND(G7/F7,1)&amp;" раза"))),"")</f>
        <v>-0.10244800291408795</v>
      </c>
    </row>
    <row r="8" spans="1:8" x14ac:dyDescent="0.25">
      <c r="A8" s="12" t="s">
        <v>3</v>
      </c>
      <c r="B8" s="25">
        <v>26490.543000000001</v>
      </c>
      <c r="C8" s="25">
        <v>18030.8995</v>
      </c>
      <c r="D8" s="14">
        <f t="shared" si="0"/>
        <v>-0.31934579445955491</v>
      </c>
      <c r="E8" s="15"/>
      <c r="F8" s="25">
        <v>7717.5502000000006</v>
      </c>
      <c r="G8" s="16">
        <v>6574.3037000000004</v>
      </c>
      <c r="H8" s="14">
        <f t="shared" si="1"/>
        <v>-0.14813593308405049</v>
      </c>
    </row>
    <row r="9" spans="1:8" x14ac:dyDescent="0.25">
      <c r="A9" s="17" t="s">
        <v>4</v>
      </c>
      <c r="B9" s="18">
        <f>B8/B7</f>
        <v>0.70655980333619073</v>
      </c>
      <c r="C9" s="18">
        <f>C8/C7</f>
        <v>0.63040026881751443</v>
      </c>
      <c r="D9" s="19"/>
      <c r="E9" s="11"/>
      <c r="F9" s="18">
        <f>F8/F7</f>
        <v>0.65388965691651724</v>
      </c>
      <c r="G9" s="18">
        <f>G8/G7</f>
        <v>0.62060482764639413</v>
      </c>
      <c r="H9" s="19"/>
    </row>
    <row r="10" spans="1:8" ht="22.5" x14ac:dyDescent="0.25">
      <c r="A10" s="12" t="s">
        <v>5</v>
      </c>
      <c r="B10" s="13">
        <v>9731.7218000000012</v>
      </c>
      <c r="C10" s="13">
        <v>9687.8096999999998</v>
      </c>
      <c r="D10" s="14">
        <f t="shared" ref="D10" si="2">IFERROR(IF((C10/B10-1)&lt;1,C10/B10-1,(IF(C10/B10&gt;10,"в "&amp;ROUND(C10/B10,0)&amp;" раз","в "&amp;ROUND(C10/B10,1)&amp;" раза"))),"")</f>
        <v>-4.5122642120740686E-3</v>
      </c>
      <c r="E10" s="11"/>
      <c r="F10" s="13">
        <v>3649.8634000000002</v>
      </c>
      <c r="G10" s="13">
        <v>3836.8919999999998</v>
      </c>
      <c r="H10" s="14">
        <f t="shared" ref="H10" si="3">IFERROR(IF((G10/F10-1)&lt;1,G10/F10-1,(IF(G10/F10&gt;10,"в "&amp;ROUND(G10/F10,0)&amp;" раз","в "&amp;ROUND(G10/F10,1)&amp;" раза"))),"")</f>
        <v>5.124263006664842E-2</v>
      </c>
    </row>
    <row r="11" spans="1:8" x14ac:dyDescent="0.25">
      <c r="A11" s="17" t="s">
        <v>4</v>
      </c>
      <c r="B11" s="18">
        <f>B10/B7</f>
        <v>0.25956596816949051</v>
      </c>
      <c r="C11" s="18">
        <f>C10/C7</f>
        <v>0.33870733066494679</v>
      </c>
      <c r="D11" s="19"/>
      <c r="E11" s="11"/>
      <c r="F11" s="18">
        <f>F10/F7</f>
        <v>0.30924423742888679</v>
      </c>
      <c r="G11" s="18">
        <f>G10/G7</f>
        <v>0.36219709447828347</v>
      </c>
      <c r="H11" s="19"/>
    </row>
    <row r="12" spans="1:8" x14ac:dyDescent="0.25">
      <c r="A12" s="12" t="s">
        <v>6</v>
      </c>
      <c r="B12" s="25">
        <v>11001.7441</v>
      </c>
      <c r="C12" s="25">
        <v>10571.4035</v>
      </c>
      <c r="D12" s="14">
        <f t="shared" ref="D12" si="4">IFERROR(IF((C12/B12-1)&lt;1,C12/B12-1,(IF(C12/B12&gt;10,"в "&amp;ROUND(C12/B12,0)&amp;" раз","в "&amp;ROUND(C12/B12,1)&amp;" раза"))),"")</f>
        <v>-3.911567075987521E-2</v>
      </c>
      <c r="E12" s="15"/>
      <c r="F12" s="16">
        <v>4084.9766</v>
      </c>
      <c r="G12" s="16">
        <v>4019.0778</v>
      </c>
      <c r="H12" s="14">
        <f t="shared" ref="H12" si="5">IFERROR(IF((G12/F12-1)&lt;1,G12/F12-1,(IF(G12/F12&gt;10,"в "&amp;ROUND(G12/F12,0)&amp;" раз","в "&amp;ROUND(G12/F12,1)&amp;" раза"))),"")</f>
        <v>-1.6131989593281881E-2</v>
      </c>
    </row>
    <row r="13" spans="1:8" x14ac:dyDescent="0.25">
      <c r="A13" s="17" t="s">
        <v>4</v>
      </c>
      <c r="B13" s="18">
        <f>B12/B7</f>
        <v>0.29344019666380927</v>
      </c>
      <c r="C13" s="18">
        <f>C12/C7</f>
        <v>0.36959973118248557</v>
      </c>
      <c r="D13" s="19"/>
      <c r="E13" s="11"/>
      <c r="F13" s="18">
        <f>F12/F7</f>
        <v>0.34611034308348271</v>
      </c>
      <c r="G13" s="18">
        <f>G12/G7</f>
        <v>0.37939517235360593</v>
      </c>
      <c r="H13" s="19"/>
    </row>
    <row r="14" spans="1:8" s="1" customFormat="1" ht="22.5" x14ac:dyDescent="0.25">
      <c r="A14" s="29" t="s">
        <v>43</v>
      </c>
      <c r="B14" s="30">
        <v>7267.8495999999996</v>
      </c>
      <c r="C14" s="30">
        <v>7800.0382</v>
      </c>
      <c r="D14" s="88">
        <f t="shared" ref="D14:D19" si="6">IFERROR(IF((C14/B14-1)&lt;1,C14/B14-1,(IF(C14/B14&gt;10,"в "&amp;ROUND(C14/B14,0)&amp;" раз","в "&amp;ROUND(C14/B14,1)&amp;" раза"))),"")</f>
        <v>7.3225043071887486E-2</v>
      </c>
      <c r="E14" s="11"/>
      <c r="F14" s="30">
        <v>2817.5320000000002</v>
      </c>
      <c r="G14" s="30">
        <v>3103.4168</v>
      </c>
      <c r="H14" s="88">
        <f t="shared" ref="H14:H19" si="7">IFERROR(IF((G14/F14-1)&lt;1,G14/F14-1,(IF(G14/F14&gt;10,"в "&amp;ROUND(G14/F14,0)&amp;" раз","в "&amp;ROUND(G14/F14,1)&amp;" раза"))),"")</f>
        <v>0.10146638973399402</v>
      </c>
    </row>
    <row r="15" spans="1:8" ht="22.5" x14ac:dyDescent="0.25">
      <c r="A15" s="29" t="s">
        <v>7</v>
      </c>
      <c r="B15" s="30">
        <v>1907.3842</v>
      </c>
      <c r="C15" s="30">
        <v>2147.998</v>
      </c>
      <c r="D15" s="88">
        <f t="shared" si="6"/>
        <v>0.12614857562519388</v>
      </c>
      <c r="E15" s="11"/>
      <c r="F15" s="30">
        <v>474.55720000000002</v>
      </c>
      <c r="G15" s="30">
        <v>680.96040000000005</v>
      </c>
      <c r="H15" s="88">
        <f t="shared" si="7"/>
        <v>0.43493850688599811</v>
      </c>
    </row>
    <row r="16" spans="1:8" ht="22.5" x14ac:dyDescent="0.25">
      <c r="A16" s="29" t="s">
        <v>10</v>
      </c>
      <c r="B16" s="30">
        <v>1890.8588</v>
      </c>
      <c r="C16" s="30">
        <v>2129.1970000000001</v>
      </c>
      <c r="D16" s="88">
        <f t="shared" si="6"/>
        <v>0.1260475927657847</v>
      </c>
      <c r="E16" s="11"/>
      <c r="F16" s="30">
        <v>465.01259999999996</v>
      </c>
      <c r="G16" s="30">
        <v>664.94309999999996</v>
      </c>
      <c r="H16" s="88">
        <f t="shared" si="7"/>
        <v>0.42994641435522385</v>
      </c>
    </row>
    <row r="17" spans="1:8" ht="22.5" x14ac:dyDescent="0.25">
      <c r="A17" s="29" t="s">
        <v>8</v>
      </c>
      <c r="B17" s="30">
        <v>1566.8895</v>
      </c>
      <c r="C17" s="30">
        <v>1644.8052</v>
      </c>
      <c r="D17" s="88">
        <f t="shared" si="6"/>
        <v>4.9726352751741532E-2</v>
      </c>
      <c r="E17" s="11"/>
      <c r="F17" s="30">
        <v>345.05579999999998</v>
      </c>
      <c r="G17" s="30">
        <v>471.31509999999997</v>
      </c>
      <c r="H17" s="88">
        <f t="shared" si="7"/>
        <v>0.36590980357379888</v>
      </c>
    </row>
    <row r="18" spans="1:8" x14ac:dyDescent="0.25">
      <c r="A18" s="29" t="s">
        <v>9</v>
      </c>
      <c r="B18" s="30">
        <v>2294.2588999999998</v>
      </c>
      <c r="C18" s="30">
        <v>2542.9337</v>
      </c>
      <c r="D18" s="88">
        <f t="shared" si="6"/>
        <v>0.10839003392337299</v>
      </c>
      <c r="E18" s="11"/>
      <c r="F18" s="30">
        <v>582.99069999999995</v>
      </c>
      <c r="G18" s="30">
        <v>715.84590000000003</v>
      </c>
      <c r="H18" s="88">
        <f t="shared" si="7"/>
        <v>0.22788562493363984</v>
      </c>
    </row>
    <row r="19" spans="1:8" s="1" customFormat="1" ht="22.5" x14ac:dyDescent="0.25">
      <c r="A19" s="29" t="s">
        <v>219</v>
      </c>
      <c r="B19" s="30">
        <v>1095.5289878400001</v>
      </c>
      <c r="C19" s="30">
        <v>1381.46251979</v>
      </c>
      <c r="D19" s="163">
        <f t="shared" si="6"/>
        <v>0.26100042547825297</v>
      </c>
      <c r="E19" s="11"/>
      <c r="F19" s="30">
        <v>648.43719999999996</v>
      </c>
      <c r="G19" s="30">
        <v>672.91919999999993</v>
      </c>
      <c r="H19" s="163">
        <f t="shared" si="7"/>
        <v>3.7755390961530244E-2</v>
      </c>
    </row>
    <row r="20" spans="1:8" s="1" customFormat="1" x14ac:dyDescent="0.25">
      <c r="A20" s="60"/>
      <c r="B20" s="20"/>
      <c r="C20" s="20"/>
      <c r="D20" s="61"/>
      <c r="E20" s="11"/>
      <c r="F20" s="20"/>
      <c r="G20" s="20"/>
      <c r="H20" s="61"/>
    </row>
    <row r="21" spans="1:8" x14ac:dyDescent="0.25">
      <c r="A21" s="26"/>
      <c r="B21" s="27"/>
      <c r="C21" s="27"/>
      <c r="D21" s="28"/>
      <c r="E21" s="11"/>
      <c r="F21" s="27"/>
      <c r="G21" s="209" t="s">
        <v>40</v>
      </c>
      <c r="H21" s="209"/>
    </row>
    <row r="22" spans="1:8" x14ac:dyDescent="0.25">
      <c r="A22" s="21" t="s">
        <v>1</v>
      </c>
      <c r="B22" s="22">
        <v>92710.906700000007</v>
      </c>
      <c r="C22" s="22">
        <v>93944.392900000006</v>
      </c>
      <c r="D22" s="10">
        <f t="shared" ref="D22:D23" si="8">IFERROR(IF((C22/B22-1)&lt;1,C22/B22-1,(IF(C22/B22&gt;10,"в "&amp;ROUND(C22/B22,0)&amp;" раз","в "&amp;ROUND(C22/B22,1)&amp;" раза"))),"")</f>
        <v>1.3304650379392768E-2</v>
      </c>
      <c r="E22" s="11"/>
      <c r="F22" s="32">
        <v>39608.625</v>
      </c>
      <c r="G22" s="33">
        <v>44812.858999999997</v>
      </c>
      <c r="H22" s="10">
        <f t="shared" ref="H22:H23" si="9">IFERROR(IF((G22/F22-1)&lt;1,G22/F22-1,(IF(G22/F22&gt;10,"в "&amp;ROUND(G22/F22,0)&amp;" раз","в "&amp;ROUND(G22/F22,1)&amp;" раза"))),"")</f>
        <v>0.13139143305277567</v>
      </c>
    </row>
    <row r="23" spans="1:8" x14ac:dyDescent="0.25">
      <c r="A23" s="12" t="s">
        <v>3</v>
      </c>
      <c r="B23" s="13">
        <v>74001.716400000005</v>
      </c>
      <c r="C23" s="13">
        <v>73015.4185</v>
      </c>
      <c r="D23" s="14">
        <f t="shared" si="8"/>
        <v>-1.3328040861495527E-2</v>
      </c>
      <c r="E23" s="15"/>
      <c r="F23" s="16">
        <v>30649.3632</v>
      </c>
      <c r="G23" s="16">
        <v>34044.1535</v>
      </c>
      <c r="H23" s="14">
        <f t="shared" si="9"/>
        <v>0.11076218053365627</v>
      </c>
    </row>
    <row r="24" spans="1:8" x14ac:dyDescent="0.25">
      <c r="A24" s="17" t="s">
        <v>4</v>
      </c>
      <c r="B24" s="18">
        <f>B23/B22</f>
        <v>0.79819860504071627</v>
      </c>
      <c r="C24" s="18">
        <f>C23/C22</f>
        <v>0.77721954707527829</v>
      </c>
      <c r="D24" s="19"/>
      <c r="E24" s="11"/>
      <c r="F24" s="18">
        <f>F23/F22</f>
        <v>0.77380528104674173</v>
      </c>
      <c r="G24" s="18">
        <f>G23/G22</f>
        <v>0.75969608410835832</v>
      </c>
      <c r="H24" s="19"/>
    </row>
    <row r="25" spans="1:8" ht="22.5" x14ac:dyDescent="0.25">
      <c r="A25" s="12" t="s">
        <v>5</v>
      </c>
      <c r="B25" s="13">
        <v>29520.844300000004</v>
      </c>
      <c r="C25" s="13">
        <v>31752.382900000004</v>
      </c>
      <c r="D25" s="14">
        <f t="shared" ref="D25" si="10">IFERROR(IF((C25/B25-1)&lt;1,C25/B25-1,(IF(C25/B25&gt;10,"в "&amp;ROUND(C25/B25,0)&amp;" раз","в "&amp;ROUND(C25/B25,1)&amp;" раза"))),"")</f>
        <v>7.5591964014389612E-2</v>
      </c>
      <c r="E25" s="11"/>
      <c r="F25" s="13">
        <v>13819.798600000002</v>
      </c>
      <c r="G25" s="13">
        <v>14946.876199999999</v>
      </c>
      <c r="H25" s="14">
        <f t="shared" ref="H25" si="11">IFERROR(IF((G25/F25-1)&lt;1,G25/F25-1,(IF(G25/F25&gt;10,"в "&amp;ROUND(G25/F25,0)&amp;" раз","в "&amp;ROUND(G25/F25,1)&amp;" раза"))),"")</f>
        <v>8.1555284025629504E-2</v>
      </c>
    </row>
    <row r="26" spans="1:8" x14ac:dyDescent="0.25">
      <c r="A26" s="17" t="s">
        <v>4</v>
      </c>
      <c r="B26" s="18">
        <f>B25/B22</f>
        <v>0.31841824603792818</v>
      </c>
      <c r="C26" s="18">
        <f>C25/C22</f>
        <v>0.33799125120537132</v>
      </c>
      <c r="D26" s="19"/>
      <c r="E26" s="11"/>
      <c r="F26" s="18">
        <f>F25/F22</f>
        <v>0.34890881973307586</v>
      </c>
      <c r="G26" s="18">
        <f>G25/G22</f>
        <v>0.33353989309184667</v>
      </c>
      <c r="H26" s="19"/>
    </row>
    <row r="27" spans="1:8" x14ac:dyDescent="0.25">
      <c r="A27" s="12" t="s">
        <v>6</v>
      </c>
      <c r="B27" s="25">
        <v>18709.190300000002</v>
      </c>
      <c r="C27" s="25">
        <v>20928.974399999999</v>
      </c>
      <c r="D27" s="79">
        <f t="shared" ref="D27" si="12">IFERROR(IF((C27/B27-1)&lt;1,C27/B27-1,(IF(C27/B27&gt;10,"в "&amp;ROUND(C27/B27,0)&amp;" раз","в "&amp;ROUND(C27/B27,1)&amp;" раза"))),"")</f>
        <v>0.11864672198026649</v>
      </c>
      <c r="E27" s="15"/>
      <c r="F27" s="16">
        <v>8959.2618000000002</v>
      </c>
      <c r="G27" s="16">
        <v>10768.7055</v>
      </c>
      <c r="H27" s="14">
        <f t="shared" ref="H27" si="13">IFERROR(IF((G27/F27-1)&lt;1,G27/F27-1,(IF(G27/F27&gt;10,"в "&amp;ROUND(G27/F27,0)&amp;" раз","в "&amp;ROUND(G27/F27,1)&amp;" раза"))),"")</f>
        <v>0.2019634809644697</v>
      </c>
    </row>
    <row r="28" spans="1:8" x14ac:dyDescent="0.25">
      <c r="A28" s="17" t="s">
        <v>4</v>
      </c>
      <c r="B28" s="18">
        <f>B27/B22</f>
        <v>0.2018013949592837</v>
      </c>
      <c r="C28" s="18">
        <f>C27/C22</f>
        <v>0.22278045292472157</v>
      </c>
      <c r="D28" s="19"/>
      <c r="E28" s="11"/>
      <c r="F28" s="18">
        <f>F27/F22</f>
        <v>0.22619471895325829</v>
      </c>
      <c r="G28" s="18">
        <f>G27/G22</f>
        <v>0.24030391589164174</v>
      </c>
      <c r="H28" s="19"/>
    </row>
    <row r="29" spans="1:8" s="1" customFormat="1" ht="22.5" x14ac:dyDescent="0.25">
      <c r="A29" s="29" t="s">
        <v>43</v>
      </c>
      <c r="B29" s="30">
        <v>12377.2099</v>
      </c>
      <c r="C29" s="30">
        <v>13764.472400000001</v>
      </c>
      <c r="D29" s="88">
        <f t="shared" ref="D29:D34" si="14">IFERROR(IF((C29/B29-1)&lt;1,C29/B29-1,(IF(C29/B29&gt;10,"в "&amp;ROUND(C29/B29,0)&amp;" раз","в "&amp;ROUND(C29/B29,1)&amp;" раза"))),"")</f>
        <v>0.11208200484666597</v>
      </c>
      <c r="E29" s="11"/>
      <c r="F29" s="30">
        <v>5820.6877000000004</v>
      </c>
      <c r="G29" s="30">
        <v>7487.3579</v>
      </c>
      <c r="H29" s="88">
        <f t="shared" ref="H29:H34" si="15">IFERROR(IF((G29/F29-1)&lt;1,G29/F29-1,(IF(G29/F29&gt;10,"в "&amp;ROUND(G29/F29,0)&amp;" раз","в "&amp;ROUND(G29/F29,1)&amp;" раза"))),"")</f>
        <v>0.2863356163224493</v>
      </c>
    </row>
    <row r="30" spans="1:8" ht="22.5" x14ac:dyDescent="0.25">
      <c r="A30" s="29" t="s">
        <v>7</v>
      </c>
      <c r="B30" s="30">
        <v>49.047800000000002</v>
      </c>
      <c r="C30" s="30">
        <v>42.9026</v>
      </c>
      <c r="D30" s="88">
        <f t="shared" si="14"/>
        <v>-0.12529002320185623</v>
      </c>
      <c r="E30" s="11"/>
      <c r="F30" s="30">
        <v>21.0594</v>
      </c>
      <c r="G30" s="30">
        <v>16.836299999999998</v>
      </c>
      <c r="H30" s="88">
        <f t="shared" si="15"/>
        <v>-0.20053277871164432</v>
      </c>
    </row>
    <row r="31" spans="1:8" ht="22.5" x14ac:dyDescent="0.25">
      <c r="A31" s="29" t="s">
        <v>10</v>
      </c>
      <c r="B31" s="30">
        <v>46.560699999999997</v>
      </c>
      <c r="C31" s="30">
        <v>37.577400000000004</v>
      </c>
      <c r="D31" s="88">
        <f t="shared" si="14"/>
        <v>-0.19293739140519783</v>
      </c>
      <c r="E31" s="11"/>
      <c r="F31" s="30">
        <v>19.005400000000002</v>
      </c>
      <c r="G31" s="30">
        <v>11.6623</v>
      </c>
      <c r="H31" s="88">
        <f t="shared" si="15"/>
        <v>-0.38636913719258736</v>
      </c>
    </row>
    <row r="32" spans="1:8" ht="22.5" x14ac:dyDescent="0.25">
      <c r="A32" s="29" t="s">
        <v>8</v>
      </c>
      <c r="B32" s="30">
        <v>2.3498999999999999</v>
      </c>
      <c r="C32" s="30">
        <v>5.9184999999999999</v>
      </c>
      <c r="D32" s="88" t="str">
        <f t="shared" si="14"/>
        <v>в 2,5 раза</v>
      </c>
      <c r="E32" s="11"/>
      <c r="F32" s="93">
        <v>0.61670000000000003</v>
      </c>
      <c r="G32" s="93">
        <v>0.56810000000000005</v>
      </c>
      <c r="H32" s="88">
        <f t="shared" si="15"/>
        <v>-7.8806550997243319E-2</v>
      </c>
    </row>
    <row r="33" spans="1:8" x14ac:dyDescent="0.25">
      <c r="A33" s="29" t="s">
        <v>9</v>
      </c>
      <c r="B33" s="30">
        <v>141.28100000000001</v>
      </c>
      <c r="C33" s="30">
        <v>179.83620000000002</v>
      </c>
      <c r="D33" s="88">
        <f t="shared" si="14"/>
        <v>0.27289727564215993</v>
      </c>
      <c r="E33" s="11"/>
      <c r="F33" s="30">
        <v>60.091900000000003</v>
      </c>
      <c r="G33" s="30">
        <v>67.87639999999999</v>
      </c>
      <c r="H33" s="88">
        <f t="shared" si="15"/>
        <v>0.12954324958937868</v>
      </c>
    </row>
    <row r="34" spans="1:8" ht="22.5" x14ac:dyDescent="0.25">
      <c r="A34" s="29" t="s">
        <v>219</v>
      </c>
      <c r="B34" s="30">
        <v>941.45656965299997</v>
      </c>
      <c r="C34" s="30">
        <v>1497.8894178810001</v>
      </c>
      <c r="D34" s="163">
        <f t="shared" si="14"/>
        <v>0.59103400641528148</v>
      </c>
      <c r="E34" s="11"/>
      <c r="F34" s="30">
        <v>703.5761</v>
      </c>
      <c r="G34" s="30">
        <v>855.46190000000001</v>
      </c>
      <c r="H34" s="163">
        <f t="shared" si="15"/>
        <v>0.2158768610815518</v>
      </c>
    </row>
  </sheetData>
  <mergeCells count="4">
    <mergeCell ref="G21:H21"/>
    <mergeCell ref="A1:H1"/>
    <mergeCell ref="A2:H2"/>
    <mergeCell ref="G6:H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97"/>
  <sheetViews>
    <sheetView zoomScale="85" zoomScaleNormal="85" workbookViewId="0">
      <pane xSplit="2" topLeftCell="C1" activePane="topRight" state="frozen"/>
      <selection activeCell="A4" sqref="A4"/>
      <selection pane="topRight" sqref="A1:P1"/>
    </sheetView>
  </sheetViews>
  <sheetFormatPr defaultRowHeight="15" x14ac:dyDescent="0.25"/>
  <cols>
    <col min="1" max="1" width="11.5703125" bestFit="1" customWidth="1"/>
    <col min="2" max="2" width="51.7109375" bestFit="1" customWidth="1"/>
    <col min="3" max="9" width="10.85546875" customWidth="1"/>
    <col min="10" max="11" width="10.85546875" style="1" customWidth="1"/>
    <col min="12" max="12" width="11.7109375" style="1" customWidth="1"/>
    <col min="13" max="13" width="1.7109375" style="52" customWidth="1"/>
    <col min="14" max="15" width="10.85546875" customWidth="1"/>
    <col min="16" max="16" width="11.7109375" customWidth="1"/>
  </cols>
  <sheetData>
    <row r="1" spans="1:16" x14ac:dyDescent="0.25">
      <c r="A1" s="215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7"/>
      <c r="N3" s="38"/>
      <c r="O3" s="212" t="s">
        <v>38</v>
      </c>
      <c r="P3" s="212"/>
    </row>
    <row r="4" spans="1:16" s="44" customFormat="1" ht="24" x14ac:dyDescent="0.25">
      <c r="C4" s="53" t="s">
        <v>11</v>
      </c>
      <c r="D4" s="53" t="s">
        <v>12</v>
      </c>
      <c r="E4" s="53" t="s">
        <v>13</v>
      </c>
      <c r="F4" s="53" t="s">
        <v>14</v>
      </c>
      <c r="G4" s="53" t="s">
        <v>15</v>
      </c>
      <c r="H4" s="53" t="s">
        <v>16</v>
      </c>
      <c r="I4" s="53" t="s">
        <v>17</v>
      </c>
      <c r="J4" s="53" t="s">
        <v>39</v>
      </c>
      <c r="K4" s="53" t="s">
        <v>42</v>
      </c>
      <c r="L4" s="7" t="s">
        <v>46</v>
      </c>
      <c r="M4" s="48"/>
      <c r="N4" s="7" t="s">
        <v>223</v>
      </c>
      <c r="O4" s="7" t="s">
        <v>224</v>
      </c>
      <c r="P4" s="7" t="s">
        <v>222</v>
      </c>
    </row>
    <row r="5" spans="1:16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45"/>
      <c r="M5" s="46"/>
      <c r="N5" s="38"/>
      <c r="O5" s="39"/>
      <c r="P5" s="39"/>
    </row>
    <row r="6" spans="1:16" s="1" customFormat="1" ht="15" customHeight="1" x14ac:dyDescent="0.25">
      <c r="A6" s="213" t="s">
        <v>0</v>
      </c>
      <c r="B6" s="214"/>
      <c r="C6" s="63">
        <f t="shared" ref="C6:K6" si="0">C8+C40</f>
        <v>40319.591825420001</v>
      </c>
      <c r="D6" s="66">
        <f t="shared" si="0"/>
        <v>55922.127347860005</v>
      </c>
      <c r="E6" s="66">
        <f t="shared" si="0"/>
        <v>39482.033091819998</v>
      </c>
      <c r="F6" s="66">
        <f t="shared" si="0"/>
        <v>59290.897618870003</v>
      </c>
      <c r="G6" s="66">
        <f t="shared" si="0"/>
        <v>83231.949877959996</v>
      </c>
      <c r="H6" s="66">
        <f t="shared" si="0"/>
        <v>87393.816340510006</v>
      </c>
      <c r="I6" s="66">
        <f t="shared" si="0"/>
        <v>88798.506184710001</v>
      </c>
      <c r="J6" s="66">
        <f t="shared" si="0"/>
        <v>88265.697923910004</v>
      </c>
      <c r="K6" s="76">
        <f t="shared" si="0"/>
        <v>63553.138385929997</v>
      </c>
      <c r="L6" s="80">
        <f t="shared" ref="L6" si="1">IFERROR(IF((K6/J6-1)&lt;1,K6/J6-1,(IF(K6/J6&gt;10,"в "&amp;ROUND(K6/J6,0)&amp;" раз","в "&amp;ROUND(K6/J6,1)&amp;" раза"))),"")</f>
        <v>-0.27997920051891079</v>
      </c>
      <c r="M6" s="49"/>
      <c r="N6" s="63">
        <f>N8+N40</f>
        <v>25110.61</v>
      </c>
      <c r="O6" s="63">
        <f>O8+O40</f>
        <v>22692.067800000001</v>
      </c>
      <c r="P6" s="80">
        <f t="shared" ref="P6" si="2">IFERROR(IF((O6/N6-1)&lt;1,O6/N6-1,(IF(O6/N6&gt;10,"в "&amp;ROUND(O6/N6,0)&amp;" раз","в "&amp;ROUND(O6/N6,1)&amp;" раза"))),"")</f>
        <v>-9.6315549482868024E-2</v>
      </c>
    </row>
    <row r="7" spans="1:16" s="1" customForma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62"/>
      <c r="M7" s="62"/>
      <c r="N7" s="38"/>
      <c r="O7" s="62"/>
      <c r="P7" s="77"/>
    </row>
    <row r="8" spans="1:16" ht="15" customHeight="1" x14ac:dyDescent="0.25">
      <c r="A8" s="213" t="s">
        <v>1</v>
      </c>
      <c r="B8" s="214"/>
      <c r="C8" s="90">
        <v>15895.06553464</v>
      </c>
      <c r="D8" s="90">
        <v>21141.963065200001</v>
      </c>
      <c r="E8" s="90">
        <v>16687.016459499999</v>
      </c>
      <c r="F8" s="90">
        <v>20326.44907228</v>
      </c>
      <c r="G8" s="90">
        <v>35030.117585129999</v>
      </c>
      <c r="H8" s="90">
        <v>35765.828789769999</v>
      </c>
      <c r="I8" s="90">
        <v>35625.419978170001</v>
      </c>
      <c r="J8" s="90">
        <v>37492.287109980003</v>
      </c>
      <c r="K8" s="90">
        <v>28602.30299593</v>
      </c>
      <c r="L8" s="80">
        <f t="shared" ref="L8:L38" si="3">IFERROR(IF((K8/J8-1)&lt;1,K8/J8-1,(IF(K8/J8&gt;10,"в "&amp;ROUND(K8/J8,0)&amp;" раз","в "&amp;ROUND(K8/J8,1)&amp;" раза"))),"")</f>
        <v>-0.23711501216162389</v>
      </c>
      <c r="M8" s="49"/>
      <c r="N8" s="90">
        <v>11802.526800000001</v>
      </c>
      <c r="O8" s="90">
        <v>10593.3815</v>
      </c>
      <c r="P8" s="80">
        <f t="shared" ref="P8:P38" si="4">IFERROR(IF((O8/N8-1)&lt;1,O8/N8-1,(IF(O8/N8&gt;10,"в "&amp;ROUND(O8/N8,0)&amp;" раз","в "&amp;ROUND(O8/N8,1)&amp;" раза"))),"")</f>
        <v>-0.10244800291408795</v>
      </c>
    </row>
    <row r="9" spans="1:16" ht="15" customHeight="1" x14ac:dyDescent="0.25">
      <c r="A9" s="34" t="s">
        <v>18</v>
      </c>
      <c r="B9" s="54" t="s">
        <v>19</v>
      </c>
      <c r="C9" s="57">
        <v>205.366242</v>
      </c>
      <c r="D9" s="57">
        <v>138.18005199999999</v>
      </c>
      <c r="E9" s="57">
        <v>718.39711</v>
      </c>
      <c r="F9" s="57">
        <v>949.8614365599999</v>
      </c>
      <c r="G9" s="57">
        <v>968.42736346000004</v>
      </c>
      <c r="H9" s="57">
        <v>1026.27536502</v>
      </c>
      <c r="I9" s="57">
        <v>1133.1014432900001</v>
      </c>
      <c r="J9" s="57">
        <v>1095.5289878400001</v>
      </c>
      <c r="K9" s="57">
        <v>1381.46251979</v>
      </c>
      <c r="L9" s="81">
        <f t="shared" si="3"/>
        <v>0.26100042547825297</v>
      </c>
      <c r="M9" s="41"/>
      <c r="N9" s="57">
        <v>648.43719999999996</v>
      </c>
      <c r="O9" s="57">
        <v>672.91919999999993</v>
      </c>
      <c r="P9" s="81">
        <f t="shared" si="4"/>
        <v>3.7755390961530244E-2</v>
      </c>
    </row>
    <row r="10" spans="1:16" s="65" customFormat="1" ht="12.95" customHeight="1" x14ac:dyDescent="0.25">
      <c r="A10" s="73" t="s">
        <v>52</v>
      </c>
      <c r="B10" s="85" t="s">
        <v>95</v>
      </c>
      <c r="C10" s="72">
        <v>176.69384400000001</v>
      </c>
      <c r="D10" s="72">
        <v>118.499875</v>
      </c>
      <c r="E10" s="72">
        <v>646.19923899999992</v>
      </c>
      <c r="F10" s="72">
        <v>884.90889060999996</v>
      </c>
      <c r="G10" s="72">
        <v>934.13084074000005</v>
      </c>
      <c r="H10" s="72">
        <v>924.10380359999999</v>
      </c>
      <c r="I10" s="72">
        <v>1003.0880720199999</v>
      </c>
      <c r="J10" s="72">
        <v>896.0510299</v>
      </c>
      <c r="K10" s="72">
        <v>925.17589937999992</v>
      </c>
      <c r="L10" s="82">
        <f t="shared" si="3"/>
        <v>3.2503583510473E-2</v>
      </c>
      <c r="M10" s="64"/>
      <c r="N10" s="72">
        <v>475.40259999999995</v>
      </c>
      <c r="O10" s="72">
        <v>367.87790000000001</v>
      </c>
      <c r="P10" s="82">
        <f t="shared" si="4"/>
        <v>-0.22617608738361961</v>
      </c>
    </row>
    <row r="11" spans="1:16" s="65" customFormat="1" ht="12.95" customHeight="1" x14ac:dyDescent="0.25">
      <c r="A11" s="73" t="s">
        <v>53</v>
      </c>
      <c r="B11" s="85" t="s">
        <v>96</v>
      </c>
      <c r="C11" s="72">
        <v>0.36099300000000001</v>
      </c>
      <c r="D11" s="72">
        <v>1.02939</v>
      </c>
      <c r="E11" s="72">
        <v>0.36815200000000003</v>
      </c>
      <c r="F11" s="72">
        <v>0.1626852</v>
      </c>
      <c r="G11" s="72">
        <v>0.91110005000000005</v>
      </c>
      <c r="H11" s="72">
        <v>22.555734960000002</v>
      </c>
      <c r="I11" s="72">
        <v>16.765035479999998</v>
      </c>
      <c r="J11" s="72">
        <v>20.567279159999998</v>
      </c>
      <c r="K11" s="72">
        <v>116.26824318999999</v>
      </c>
      <c r="L11" s="82" t="str">
        <f t="shared" si="3"/>
        <v>в 5,7 раза</v>
      </c>
      <c r="M11" s="64"/>
      <c r="N11" s="72">
        <v>49.385599999999997</v>
      </c>
      <c r="O11" s="72">
        <v>75.246200000000002</v>
      </c>
      <c r="P11" s="82">
        <f t="shared" si="4"/>
        <v>0.52364656904036821</v>
      </c>
    </row>
    <row r="12" spans="1:16" s="65" customFormat="1" ht="12.95" customHeight="1" x14ac:dyDescent="0.25">
      <c r="A12" s="73" t="s">
        <v>54</v>
      </c>
      <c r="B12" s="85" t="s">
        <v>97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5.1776800000000005E-2</v>
      </c>
      <c r="I12" s="72">
        <v>4.60517632</v>
      </c>
      <c r="J12" s="72">
        <v>9.0543513700000009</v>
      </c>
      <c r="K12" s="72">
        <v>39.659840129999999</v>
      </c>
      <c r="L12" s="82" t="str">
        <f t="shared" si="3"/>
        <v>в 4,4 раза</v>
      </c>
      <c r="M12" s="64"/>
      <c r="N12" s="72">
        <v>11.2156</v>
      </c>
      <c r="O12" s="72">
        <v>67.167699999999996</v>
      </c>
      <c r="P12" s="82" t="str">
        <f t="shared" si="4"/>
        <v>в 6 раза</v>
      </c>
    </row>
    <row r="13" spans="1:16" ht="15" customHeight="1" x14ac:dyDescent="0.25">
      <c r="A13" s="34" t="s">
        <v>20</v>
      </c>
      <c r="B13" s="55" t="s">
        <v>21</v>
      </c>
      <c r="C13" s="57">
        <v>7059.1984110000003</v>
      </c>
      <c r="D13" s="57">
        <v>11925.259311</v>
      </c>
      <c r="E13" s="57">
        <v>8233.6176890000006</v>
      </c>
      <c r="F13" s="57">
        <v>11302.552825519999</v>
      </c>
      <c r="G13" s="57">
        <v>25317.107657650002</v>
      </c>
      <c r="H13" s="57">
        <v>27079.817150610001</v>
      </c>
      <c r="I13" s="57">
        <v>27087.772337890001</v>
      </c>
      <c r="J13" s="57">
        <v>28880.889324200001</v>
      </c>
      <c r="K13" s="57">
        <v>19729.44163859</v>
      </c>
      <c r="L13" s="81">
        <f t="shared" si="3"/>
        <v>-0.31686862488482237</v>
      </c>
      <c r="M13" s="41"/>
      <c r="N13" s="57">
        <v>8521.126400000001</v>
      </c>
      <c r="O13" s="57">
        <v>7024.0273999999999</v>
      </c>
      <c r="P13" s="81">
        <f t="shared" si="4"/>
        <v>-0.17569261735162156</v>
      </c>
    </row>
    <row r="14" spans="1:16" s="65" customFormat="1" ht="12.95" customHeight="1" x14ac:dyDescent="0.25">
      <c r="A14" s="73" t="s">
        <v>56</v>
      </c>
      <c r="B14" s="85" t="s">
        <v>99</v>
      </c>
      <c r="C14" s="72">
        <v>220.56687599999998</v>
      </c>
      <c r="D14" s="72">
        <v>517.66608899999994</v>
      </c>
      <c r="E14" s="72">
        <v>423.64965100000001</v>
      </c>
      <c r="F14" s="72">
        <v>682.35314338000001</v>
      </c>
      <c r="G14" s="72">
        <v>1999.72781953</v>
      </c>
      <c r="H14" s="72">
        <v>1407.4034827600001</v>
      </c>
      <c r="I14" s="72">
        <v>1252.3976244600001</v>
      </c>
      <c r="J14" s="72">
        <v>604.66202592000002</v>
      </c>
      <c r="K14" s="72">
        <v>363.91311193999996</v>
      </c>
      <c r="L14" s="82">
        <f>IFERROR(IF((K14/J14-1)&lt;1,K14/J14-1,(IF(K14/J14&gt;10,"в "&amp;ROUND(K14/J14,0)&amp;" раз","в "&amp;ROUND(K14/J14,1)&amp;" раза"))),"")</f>
        <v>-0.39815451220654696</v>
      </c>
      <c r="M14" s="64"/>
      <c r="N14" s="72">
        <v>209.48320000000001</v>
      </c>
      <c r="O14" s="72">
        <v>88.8874</v>
      </c>
      <c r="P14" s="82">
        <f>IFERROR(IF((O14/N14-1)&lt;1,O14/N14-1,(IF(O14/N14&gt;10,"в "&amp;ROUND(O14/N14,0)&amp;" раз","в "&amp;ROUND(O14/N14,1)&amp;" раза"))),"")</f>
        <v>-0.57568244136045277</v>
      </c>
    </row>
    <row r="15" spans="1:16" s="65" customFormat="1" ht="12.95" customHeight="1" x14ac:dyDescent="0.25">
      <c r="A15" s="73" t="s">
        <v>55</v>
      </c>
      <c r="B15" s="85" t="s">
        <v>98</v>
      </c>
      <c r="C15" s="72">
        <v>89.424948999999998</v>
      </c>
      <c r="D15" s="72">
        <v>98.569980999999999</v>
      </c>
      <c r="E15" s="72">
        <v>110.850493</v>
      </c>
      <c r="F15" s="72">
        <v>149.24852629</v>
      </c>
      <c r="G15" s="72">
        <v>238.89305335999998</v>
      </c>
      <c r="H15" s="72">
        <v>337.35257465000001</v>
      </c>
      <c r="I15" s="72">
        <v>293.22061573999997</v>
      </c>
      <c r="J15" s="72">
        <v>238.95949687000001</v>
      </c>
      <c r="K15" s="72">
        <v>199.33686339000002</v>
      </c>
      <c r="L15" s="82">
        <f>IFERROR(IF((K15/J15-1)&lt;1,K15/J15-1,(IF(K15/J15&gt;10,"в "&amp;ROUND(K15/J15,0)&amp;" раз","в "&amp;ROUND(K15/J15,1)&amp;" раза"))),"")</f>
        <v>-0.16581317754261804</v>
      </c>
      <c r="M15" s="64"/>
      <c r="N15" s="72">
        <v>96.671700000000001</v>
      </c>
      <c r="O15" s="72">
        <v>85.983699999999999</v>
      </c>
      <c r="P15" s="82">
        <f>IFERROR(IF((O15/N15-1)&lt;1,O15/N15-1,(IF(O15/N15&gt;10,"в "&amp;ROUND(O15/N15,0)&amp;" раз","в "&amp;ROUND(O15/N15,1)&amp;" раза"))),"")</f>
        <v>-0.11055976050902183</v>
      </c>
    </row>
    <row r="16" spans="1:16" s="65" customFormat="1" ht="12.95" customHeight="1" x14ac:dyDescent="0.25">
      <c r="A16" s="73" t="s">
        <v>57</v>
      </c>
      <c r="B16" s="85" t="s">
        <v>100</v>
      </c>
      <c r="C16" s="72">
        <v>17.296194</v>
      </c>
      <c r="D16" s="72">
        <v>57.452408000000005</v>
      </c>
      <c r="E16" s="72">
        <v>4.115634</v>
      </c>
      <c r="F16" s="72">
        <v>7.6351197199999996</v>
      </c>
      <c r="G16" s="72">
        <v>44.793442479999996</v>
      </c>
      <c r="H16" s="72">
        <v>87.761328420000012</v>
      </c>
      <c r="I16" s="72">
        <v>34.703785340000003</v>
      </c>
      <c r="J16" s="72">
        <v>54.863957750000004</v>
      </c>
      <c r="K16" s="72">
        <v>33.976667509999999</v>
      </c>
      <c r="L16" s="82">
        <f>IFERROR(IF((K16/J16-1)&lt;1,K16/J16-1,(IF(K16/J16&gt;10,"в "&amp;ROUND(K16/J16,0)&amp;" раз","в "&amp;ROUND(K16/J16,1)&amp;" раза"))),"")</f>
        <v>-0.38071059939163798</v>
      </c>
      <c r="M16" s="64"/>
      <c r="N16" s="72">
        <v>18.748099999999997</v>
      </c>
      <c r="O16" s="72">
        <v>23.3643</v>
      </c>
      <c r="P16" s="82">
        <f>IFERROR(IF((O16/N16-1)&lt;1,O16/N16-1,(IF(O16/N16&gt;10,"в "&amp;ROUND(O16/N16,0)&amp;" раз","в "&amp;ROUND(O16/N16,1)&amp;" раза"))),"")</f>
        <v>0.24622228385809786</v>
      </c>
    </row>
    <row r="17" spans="1:16" s="71" customFormat="1" ht="15" customHeight="1" x14ac:dyDescent="0.25">
      <c r="A17" s="91">
        <v>27</v>
      </c>
      <c r="B17" s="56" t="s">
        <v>22</v>
      </c>
      <c r="C17" s="58">
        <v>6619.2443490000005</v>
      </c>
      <c r="D17" s="58">
        <v>11066.180960000002</v>
      </c>
      <c r="E17" s="58">
        <v>7516.6175920000005</v>
      </c>
      <c r="F17" s="58">
        <v>10271.485347419999</v>
      </c>
      <c r="G17" s="58">
        <v>22736.940635439998</v>
      </c>
      <c r="H17" s="58">
        <v>24896.61690099</v>
      </c>
      <c r="I17" s="58">
        <v>25177.82401357</v>
      </c>
      <c r="J17" s="58">
        <v>27760.56534211</v>
      </c>
      <c r="K17" s="58">
        <v>18914.493274799999</v>
      </c>
      <c r="L17" s="83">
        <f t="shared" si="3"/>
        <v>-0.31865604890586985</v>
      </c>
      <c r="M17" s="50"/>
      <c r="N17" s="58">
        <v>8152.6634000000004</v>
      </c>
      <c r="O17" s="58">
        <v>6756.4894999999997</v>
      </c>
      <c r="P17" s="83">
        <f t="shared" si="4"/>
        <v>-0.17125371568756298</v>
      </c>
    </row>
    <row r="18" spans="1:16" s="65" customFormat="1" ht="12.95" customHeight="1" x14ac:dyDescent="0.25">
      <c r="A18" s="73" t="s">
        <v>58</v>
      </c>
      <c r="B18" s="85" t="s">
        <v>101</v>
      </c>
      <c r="C18" s="72">
        <v>5441.4683260000002</v>
      </c>
      <c r="D18" s="72">
        <v>8404.1893049999999</v>
      </c>
      <c r="E18" s="72">
        <v>4971.0232999999998</v>
      </c>
      <c r="F18" s="72">
        <v>7303.0340187100001</v>
      </c>
      <c r="G18" s="72">
        <v>17092.272504409997</v>
      </c>
      <c r="H18" s="72">
        <v>18790.93571148</v>
      </c>
      <c r="I18" s="72">
        <v>18564.788372049999</v>
      </c>
      <c r="J18" s="72">
        <v>21974.060648269999</v>
      </c>
      <c r="K18" s="72">
        <v>15131.20274925</v>
      </c>
      <c r="L18" s="82">
        <f t="shared" si="3"/>
        <v>-0.31140616240898256</v>
      </c>
      <c r="M18" s="64"/>
      <c r="N18" s="72">
        <v>6351.5535999999993</v>
      </c>
      <c r="O18" s="72">
        <v>5527.9340999999995</v>
      </c>
      <c r="P18" s="82">
        <f t="shared" si="4"/>
        <v>-0.12967213249999177</v>
      </c>
    </row>
    <row r="19" spans="1:16" s="65" customFormat="1" ht="12.95" customHeight="1" x14ac:dyDescent="0.25">
      <c r="A19" s="73" t="s">
        <v>59</v>
      </c>
      <c r="B19" s="85" t="s">
        <v>102</v>
      </c>
      <c r="C19" s="72">
        <v>1150.399964</v>
      </c>
      <c r="D19" s="72">
        <v>2636.2277140000001</v>
      </c>
      <c r="E19" s="72">
        <v>1827.628743</v>
      </c>
      <c r="F19" s="72">
        <v>1921.19312461</v>
      </c>
      <c r="G19" s="72">
        <v>4565.5803092799997</v>
      </c>
      <c r="H19" s="72">
        <v>3792.6007944899998</v>
      </c>
      <c r="I19" s="72">
        <v>4136.6819525000001</v>
      </c>
      <c r="J19" s="72">
        <v>3522.1859299600001</v>
      </c>
      <c r="K19" s="72">
        <v>2577.6461935899997</v>
      </c>
      <c r="L19" s="82">
        <f t="shared" si="3"/>
        <v>-0.26816861890670463</v>
      </c>
      <c r="M19" s="64"/>
      <c r="N19" s="72">
        <v>1199.0928000000001</v>
      </c>
      <c r="O19" s="72">
        <v>864.69540000000006</v>
      </c>
      <c r="P19" s="82">
        <f t="shared" si="4"/>
        <v>-0.27887532974929052</v>
      </c>
    </row>
    <row r="20" spans="1:16" s="65" customFormat="1" ht="12.95" customHeight="1" x14ac:dyDescent="0.25">
      <c r="A20" s="73" t="s">
        <v>60</v>
      </c>
      <c r="B20" s="85" t="s">
        <v>103</v>
      </c>
      <c r="C20" s="72">
        <v>15.765803</v>
      </c>
      <c r="D20" s="72">
        <v>17.634605000000001</v>
      </c>
      <c r="E20" s="72">
        <v>641.88306899999998</v>
      </c>
      <c r="F20" s="72">
        <v>930.1574723199999</v>
      </c>
      <c r="G20" s="72">
        <v>913.19129458999998</v>
      </c>
      <c r="H20" s="72">
        <v>2055.28665538</v>
      </c>
      <c r="I20" s="72">
        <v>2243.2523281399999</v>
      </c>
      <c r="J20" s="72">
        <v>2011.7521561599999</v>
      </c>
      <c r="K20" s="72">
        <v>1017.37549056</v>
      </c>
      <c r="L20" s="82">
        <f t="shared" si="3"/>
        <v>-0.49428388211500673</v>
      </c>
      <c r="M20" s="64"/>
      <c r="N20" s="72">
        <v>538.96900000000005</v>
      </c>
      <c r="O20" s="72">
        <v>274.02440000000001</v>
      </c>
      <c r="P20" s="82">
        <f t="shared" si="4"/>
        <v>-0.49157669550567851</v>
      </c>
    </row>
    <row r="21" spans="1:16" ht="15" customHeight="1" x14ac:dyDescent="0.25">
      <c r="A21" s="34" t="s">
        <v>23</v>
      </c>
      <c r="B21" s="55" t="s">
        <v>24</v>
      </c>
      <c r="C21" s="57">
        <v>2434.3999650000001</v>
      </c>
      <c r="D21" s="57">
        <v>2944.3351200000002</v>
      </c>
      <c r="E21" s="57">
        <v>2157.303555</v>
      </c>
      <c r="F21" s="57">
        <v>2843.7521267800003</v>
      </c>
      <c r="G21" s="57">
        <v>3461.22184513</v>
      </c>
      <c r="H21" s="57">
        <v>3081.5571299999997</v>
      </c>
      <c r="I21" s="57">
        <v>2144.3136342600001</v>
      </c>
      <c r="J21" s="57">
        <v>1884.1799372799999</v>
      </c>
      <c r="K21" s="57">
        <v>1847.2417955000001</v>
      </c>
      <c r="L21" s="81">
        <f t="shared" si="3"/>
        <v>-1.9604359991925002E-2</v>
      </c>
      <c r="M21" s="41"/>
      <c r="N21" s="57">
        <v>721.59460000000001</v>
      </c>
      <c r="O21" s="57">
        <v>688.43209999999999</v>
      </c>
      <c r="P21" s="81">
        <f t="shared" si="4"/>
        <v>-4.5957245245460521E-2</v>
      </c>
    </row>
    <row r="22" spans="1:16" s="65" customFormat="1" ht="12.95" customHeight="1" x14ac:dyDescent="0.25">
      <c r="A22" s="73" t="s">
        <v>61</v>
      </c>
      <c r="B22" s="85" t="s">
        <v>104</v>
      </c>
      <c r="C22" s="72">
        <v>802.49888299999998</v>
      </c>
      <c r="D22" s="72">
        <v>1204.0116390000001</v>
      </c>
      <c r="E22" s="72">
        <v>335.83849800000002</v>
      </c>
      <c r="F22" s="72">
        <v>552.68446225000002</v>
      </c>
      <c r="G22" s="72">
        <v>711.20463562999998</v>
      </c>
      <c r="H22" s="72">
        <v>1244.04950272</v>
      </c>
      <c r="I22" s="72">
        <v>732.28446982999992</v>
      </c>
      <c r="J22" s="72">
        <v>737.57011780999994</v>
      </c>
      <c r="K22" s="72">
        <v>593.55958380999994</v>
      </c>
      <c r="L22" s="82">
        <f t="shared" si="3"/>
        <v>-0.19524995728893879</v>
      </c>
      <c r="M22" s="64"/>
      <c r="N22" s="72">
        <v>312.25529999999998</v>
      </c>
      <c r="O22" s="72">
        <v>329.56759999999997</v>
      </c>
      <c r="P22" s="82">
        <f t="shared" si="4"/>
        <v>5.544277390968233E-2</v>
      </c>
    </row>
    <row r="23" spans="1:16" s="65" customFormat="1" ht="12.95" customHeight="1" x14ac:dyDescent="0.25">
      <c r="A23" s="73" t="s">
        <v>62</v>
      </c>
      <c r="B23" s="85" t="s">
        <v>105</v>
      </c>
      <c r="C23" s="72">
        <v>215.327178</v>
      </c>
      <c r="D23" s="72">
        <v>332.08909600000004</v>
      </c>
      <c r="E23" s="72">
        <v>238.20711900000001</v>
      </c>
      <c r="F23" s="72">
        <v>243.48925075</v>
      </c>
      <c r="G23" s="72">
        <v>349.13683709999998</v>
      </c>
      <c r="H23" s="72">
        <v>354.13573297999994</v>
      </c>
      <c r="I23" s="72">
        <v>231.41524879000002</v>
      </c>
      <c r="J23" s="72">
        <v>222.13652629999999</v>
      </c>
      <c r="K23" s="72">
        <v>231.96464355000001</v>
      </c>
      <c r="L23" s="82">
        <f t="shared" si="3"/>
        <v>4.4243589353364365E-2</v>
      </c>
      <c r="M23" s="64"/>
      <c r="N23" s="72">
        <v>80.0548</v>
      </c>
      <c r="O23" s="72">
        <v>109.508</v>
      </c>
      <c r="P23" s="82">
        <f t="shared" si="4"/>
        <v>0.36791297960896774</v>
      </c>
    </row>
    <row r="24" spans="1:16" s="65" customFormat="1" ht="12.95" customHeight="1" x14ac:dyDescent="0.25">
      <c r="A24" s="73" t="s">
        <v>63</v>
      </c>
      <c r="B24" s="85" t="s">
        <v>106</v>
      </c>
      <c r="C24" s="72">
        <v>233.99853400000001</v>
      </c>
      <c r="D24" s="72">
        <v>302.906115</v>
      </c>
      <c r="E24" s="72">
        <v>232.408153</v>
      </c>
      <c r="F24" s="72">
        <v>327.02948591000001</v>
      </c>
      <c r="G24" s="72">
        <v>331.60734921999995</v>
      </c>
      <c r="H24" s="72">
        <v>274.89704575000002</v>
      </c>
      <c r="I24" s="72">
        <v>197.05756846</v>
      </c>
      <c r="J24" s="72">
        <v>105.67039953</v>
      </c>
      <c r="K24" s="72">
        <v>131.04473385</v>
      </c>
      <c r="L24" s="82">
        <f t="shared" si="3"/>
        <v>0.24012717310485976</v>
      </c>
      <c r="M24" s="64"/>
      <c r="N24" s="72">
        <v>64.616600000000005</v>
      </c>
      <c r="O24" s="72">
        <v>79.063699999999997</v>
      </c>
      <c r="P24" s="82">
        <f t="shared" si="4"/>
        <v>0.22358186596014007</v>
      </c>
    </row>
    <row r="25" spans="1:16" ht="15" customHeight="1" x14ac:dyDescent="0.25">
      <c r="A25" s="34" t="s">
        <v>25</v>
      </c>
      <c r="B25" s="55" t="s">
        <v>26</v>
      </c>
      <c r="C25" s="57">
        <v>6.9274890000000005</v>
      </c>
      <c r="D25" s="57">
        <v>8.5847890000000007</v>
      </c>
      <c r="E25" s="57">
        <v>5.7967610000000001</v>
      </c>
      <c r="F25" s="57">
        <v>6.2481791099999997</v>
      </c>
      <c r="G25" s="57">
        <v>6.3653971799999995</v>
      </c>
      <c r="H25" s="57">
        <v>15.060218559999999</v>
      </c>
      <c r="I25" s="57">
        <v>30.170285540000002</v>
      </c>
      <c r="J25" s="57">
        <v>11.49151225</v>
      </c>
      <c r="K25" s="57">
        <v>18.003880690000003</v>
      </c>
      <c r="L25" s="81">
        <f t="shared" si="3"/>
        <v>0.5667111776346061</v>
      </c>
      <c r="M25" s="41"/>
      <c r="N25" s="57">
        <v>11.5007</v>
      </c>
      <c r="O25" s="57">
        <v>3.4714999999999998</v>
      </c>
      <c r="P25" s="81">
        <f t="shared" si="4"/>
        <v>-0.69814880833340576</v>
      </c>
    </row>
    <row r="26" spans="1:16" ht="15" customHeight="1" x14ac:dyDescent="0.25">
      <c r="A26" s="34" t="s">
        <v>27</v>
      </c>
      <c r="B26" s="55" t="s">
        <v>28</v>
      </c>
      <c r="C26" s="57">
        <v>3384.5284906400002</v>
      </c>
      <c r="D26" s="57">
        <v>3284.0334411999997</v>
      </c>
      <c r="E26" s="57">
        <v>2562.9482966</v>
      </c>
      <c r="F26" s="57">
        <v>2895.2356160900003</v>
      </c>
      <c r="G26" s="57">
        <v>3362.5906270400001</v>
      </c>
      <c r="H26" s="57">
        <v>2867.5854638399996</v>
      </c>
      <c r="I26" s="57">
        <v>2976.9371615700002</v>
      </c>
      <c r="J26" s="57">
        <v>3313.9464324400001</v>
      </c>
      <c r="K26" s="57">
        <v>3043.4929156200001</v>
      </c>
      <c r="L26" s="81">
        <f t="shared" si="3"/>
        <v>-8.1610708662200659E-2</v>
      </c>
      <c r="M26" s="41"/>
      <c r="N26" s="57">
        <v>1286.6714999999999</v>
      </c>
      <c r="O26" s="57">
        <v>1404.999</v>
      </c>
      <c r="P26" s="81">
        <f t="shared" si="4"/>
        <v>9.1964032777597238E-2</v>
      </c>
    </row>
    <row r="27" spans="1:16" s="65" customFormat="1" ht="12.95" customHeight="1" x14ac:dyDescent="0.25">
      <c r="A27" s="73" t="s">
        <v>64</v>
      </c>
      <c r="B27" s="85" t="s">
        <v>107</v>
      </c>
      <c r="C27" s="72">
        <v>237.351707</v>
      </c>
      <c r="D27" s="72">
        <v>354.31554008000001</v>
      </c>
      <c r="E27" s="72">
        <v>527.7915568200001</v>
      </c>
      <c r="F27" s="72">
        <v>716.88913499</v>
      </c>
      <c r="G27" s="72">
        <v>891.62706125</v>
      </c>
      <c r="H27" s="72">
        <v>936.05713691000005</v>
      </c>
      <c r="I27" s="72">
        <v>1100.73577869</v>
      </c>
      <c r="J27" s="72">
        <v>1201.6776741399999</v>
      </c>
      <c r="K27" s="72">
        <v>1168.8451441</v>
      </c>
      <c r="L27" s="82">
        <f t="shared" si="3"/>
        <v>-2.732224351550594E-2</v>
      </c>
      <c r="M27" s="64"/>
      <c r="N27" s="72">
        <v>507.16829999999999</v>
      </c>
      <c r="O27" s="72">
        <v>573.07439999999997</v>
      </c>
      <c r="P27" s="82">
        <f t="shared" si="4"/>
        <v>0.12994917071906897</v>
      </c>
    </row>
    <row r="28" spans="1:16" s="65" customFormat="1" ht="12.95" customHeight="1" x14ac:dyDescent="0.25">
      <c r="A28" s="73" t="s">
        <v>65</v>
      </c>
      <c r="B28" s="85" t="s">
        <v>108</v>
      </c>
      <c r="C28" s="72">
        <v>2440.3937576399999</v>
      </c>
      <c r="D28" s="72">
        <v>2102.4321521200004</v>
      </c>
      <c r="E28" s="72">
        <v>1455.2951677799999</v>
      </c>
      <c r="F28" s="72">
        <v>1430.85311778</v>
      </c>
      <c r="G28" s="72">
        <v>1503.4881518500001</v>
      </c>
      <c r="H28" s="72">
        <v>1114.7079168799999</v>
      </c>
      <c r="I28" s="72">
        <v>1095.0058492399999</v>
      </c>
      <c r="J28" s="72">
        <v>1268.43797064</v>
      </c>
      <c r="K28" s="72">
        <v>1008.8792282200001</v>
      </c>
      <c r="L28" s="82">
        <f t="shared" si="3"/>
        <v>-0.2046286443861639</v>
      </c>
      <c r="M28" s="64"/>
      <c r="N28" s="72">
        <v>433.72929999999997</v>
      </c>
      <c r="O28" s="72">
        <v>443.68279999999999</v>
      </c>
      <c r="P28" s="82">
        <f t="shared" si="4"/>
        <v>2.2948645618361629E-2</v>
      </c>
    </row>
    <row r="29" spans="1:16" s="65" customFormat="1" ht="12.95" customHeight="1" x14ac:dyDescent="0.25">
      <c r="A29" s="73" t="s">
        <v>66</v>
      </c>
      <c r="B29" s="85" t="s">
        <v>109</v>
      </c>
      <c r="C29" s="72">
        <v>463.41483699999998</v>
      </c>
      <c r="D29" s="72">
        <v>541.75354099999993</v>
      </c>
      <c r="E29" s="72">
        <v>424.92785000000003</v>
      </c>
      <c r="F29" s="72">
        <v>562.10913681000011</v>
      </c>
      <c r="G29" s="72">
        <v>693.68977820999999</v>
      </c>
      <c r="H29" s="72">
        <v>577.50140832</v>
      </c>
      <c r="I29" s="72">
        <v>559.36250554000003</v>
      </c>
      <c r="J29" s="72">
        <v>682.95112822999999</v>
      </c>
      <c r="K29" s="72">
        <v>694.79306683000004</v>
      </c>
      <c r="L29" s="82">
        <f t="shared" si="3"/>
        <v>1.7339364576043348E-2</v>
      </c>
      <c r="M29" s="64"/>
      <c r="N29" s="72">
        <v>287.60169999999999</v>
      </c>
      <c r="O29" s="72">
        <v>320.9513</v>
      </c>
      <c r="P29" s="82">
        <f t="shared" si="4"/>
        <v>0.11595758995861294</v>
      </c>
    </row>
    <row r="30" spans="1:16" ht="15" customHeight="1" x14ac:dyDescent="0.25">
      <c r="A30" s="34" t="s">
        <v>29</v>
      </c>
      <c r="B30" s="55" t="s">
        <v>30</v>
      </c>
      <c r="C30" s="57">
        <v>23.960691000000001</v>
      </c>
      <c r="D30" s="57">
        <v>13.421449000000001</v>
      </c>
      <c r="E30" s="57">
        <v>5.9249530000000004</v>
      </c>
      <c r="F30" s="57">
        <v>16.41912387</v>
      </c>
      <c r="G30" s="57">
        <v>10.35903826</v>
      </c>
      <c r="H30" s="57">
        <v>3.1173556499999999</v>
      </c>
      <c r="I30" s="57">
        <v>4.2281038799999999</v>
      </c>
      <c r="J30" s="57">
        <v>6.6478073800000006</v>
      </c>
      <c r="K30" s="57">
        <v>15.73495527</v>
      </c>
      <c r="L30" s="81" t="str">
        <f t="shared" si="3"/>
        <v>в 2,4 раза</v>
      </c>
      <c r="M30" s="41"/>
      <c r="N30" s="57">
        <v>6.0179999999999998</v>
      </c>
      <c r="O30" s="57">
        <v>6.8593999999999999</v>
      </c>
      <c r="P30" s="81">
        <f t="shared" si="4"/>
        <v>0.13981389165835822</v>
      </c>
    </row>
    <row r="31" spans="1:16" ht="15" customHeight="1" x14ac:dyDescent="0.25">
      <c r="A31" s="34">
        <v>71</v>
      </c>
      <c r="B31" s="55" t="s">
        <v>31</v>
      </c>
      <c r="C31" s="57">
        <v>9.8117270000000012</v>
      </c>
      <c r="D31" s="57">
        <v>28.771675999999999</v>
      </c>
      <c r="E31" s="57">
        <v>7.9352530000000003</v>
      </c>
      <c r="F31" s="57">
        <v>13.697936630000001</v>
      </c>
      <c r="G31" s="57">
        <v>20.968687590000002</v>
      </c>
      <c r="H31" s="57">
        <v>33.689401270000005</v>
      </c>
      <c r="I31" s="57">
        <v>51.096504660000001</v>
      </c>
      <c r="J31" s="57">
        <v>54.104323389999998</v>
      </c>
      <c r="K31" s="57">
        <v>42.326047169999995</v>
      </c>
      <c r="L31" s="81">
        <f t="shared" si="3"/>
        <v>-0.21769565687197856</v>
      </c>
      <c r="M31" s="41"/>
      <c r="N31" s="57">
        <v>19.7302</v>
      </c>
      <c r="O31" s="57">
        <v>25.84</v>
      </c>
      <c r="P31" s="81">
        <f t="shared" si="4"/>
        <v>0.30966741340685844</v>
      </c>
    </row>
    <row r="32" spans="1:16" ht="15" customHeight="1" x14ac:dyDescent="0.25">
      <c r="A32" s="34" t="s">
        <v>32</v>
      </c>
      <c r="B32" s="55" t="s">
        <v>33</v>
      </c>
      <c r="C32" s="57">
        <v>818.41567799999996</v>
      </c>
      <c r="D32" s="57">
        <v>1120.6421699999999</v>
      </c>
      <c r="E32" s="57">
        <v>1504.7337198999999</v>
      </c>
      <c r="F32" s="57">
        <v>684.14025890000005</v>
      </c>
      <c r="G32" s="57">
        <v>516.65538807999997</v>
      </c>
      <c r="H32" s="57">
        <v>349.57592541999998</v>
      </c>
      <c r="I32" s="57">
        <v>369.69298278999997</v>
      </c>
      <c r="J32" s="57">
        <v>340.86870264999999</v>
      </c>
      <c r="K32" s="57">
        <v>380.42092398</v>
      </c>
      <c r="L32" s="81">
        <f t="shared" si="3"/>
        <v>0.11603359599315222</v>
      </c>
      <c r="M32" s="41"/>
      <c r="N32" s="57">
        <v>113.5603</v>
      </c>
      <c r="O32" s="57">
        <v>93.8797</v>
      </c>
      <c r="P32" s="81">
        <f t="shared" si="4"/>
        <v>-0.17330528362464703</v>
      </c>
    </row>
    <row r="33" spans="1:16" ht="15" customHeight="1" x14ac:dyDescent="0.25">
      <c r="A33" s="34" t="s">
        <v>34</v>
      </c>
      <c r="B33" s="55" t="s">
        <v>35</v>
      </c>
      <c r="C33" s="57">
        <v>1125.341394</v>
      </c>
      <c r="D33" s="57">
        <v>935.36006499999996</v>
      </c>
      <c r="E33" s="57">
        <v>1398.9291720000001</v>
      </c>
      <c r="F33" s="57">
        <v>1606.7432067499999</v>
      </c>
      <c r="G33" s="57">
        <v>1357.8819832299998</v>
      </c>
      <c r="H33" s="57">
        <v>1301.96325409</v>
      </c>
      <c r="I33" s="57">
        <v>1802.6365216600002</v>
      </c>
      <c r="J33" s="57">
        <v>1890.8587934000002</v>
      </c>
      <c r="K33" s="57">
        <v>2129.1969715300002</v>
      </c>
      <c r="L33" s="81">
        <f t="shared" si="3"/>
        <v>0.12604758163957763</v>
      </c>
      <c r="M33" s="41"/>
      <c r="N33" s="57">
        <v>465.01259999999996</v>
      </c>
      <c r="O33" s="57">
        <v>664.94309999999996</v>
      </c>
      <c r="P33" s="81">
        <f t="shared" si="4"/>
        <v>0.42994641435522385</v>
      </c>
    </row>
    <row r="34" spans="1:16" s="65" customFormat="1" ht="12.95" customHeight="1" x14ac:dyDescent="0.25">
      <c r="A34" s="73" t="s">
        <v>67</v>
      </c>
      <c r="B34" s="85" t="s">
        <v>110</v>
      </c>
      <c r="C34" s="72">
        <v>472.46636000000001</v>
      </c>
      <c r="D34" s="72">
        <v>351.63304199999999</v>
      </c>
      <c r="E34" s="72">
        <v>350.229941</v>
      </c>
      <c r="F34" s="72">
        <v>499.33966671000002</v>
      </c>
      <c r="G34" s="72">
        <v>364.66578836000002</v>
      </c>
      <c r="H34" s="72">
        <v>865.42398144000003</v>
      </c>
      <c r="I34" s="72">
        <v>977.91986162000001</v>
      </c>
      <c r="J34" s="72">
        <v>996.70318933999999</v>
      </c>
      <c r="K34" s="72">
        <v>1057.3623333600001</v>
      </c>
      <c r="L34" s="82">
        <f>IFERROR(IF((K34/J34-1)&lt;1,K34/J34-1,(IF(K34/J34&gt;10,"в "&amp;ROUND(K34/J34,0)&amp;" раз","в "&amp;ROUND(K34/J34,1)&amp;" раза"))),"")</f>
        <v>6.0859787215256755E-2</v>
      </c>
      <c r="M34" s="64"/>
      <c r="N34" s="72">
        <v>257.94560000000001</v>
      </c>
      <c r="O34" s="72">
        <v>343.4316</v>
      </c>
      <c r="P34" s="82">
        <f>IFERROR(IF((O34/N34-1)&lt;1,O34/N34-1,(IF(O34/N34&gt;10,"в "&amp;ROUND(O34/N34,0)&amp;" раз","в "&amp;ROUND(O34/N34,1)&amp;" раза"))),"")</f>
        <v>0.33141096417229043</v>
      </c>
    </row>
    <row r="35" spans="1:16" s="65" customFormat="1" ht="12.95" customHeight="1" x14ac:dyDescent="0.25">
      <c r="A35" s="73" t="s">
        <v>69</v>
      </c>
      <c r="B35" s="85" t="s">
        <v>112</v>
      </c>
      <c r="C35" s="72">
        <v>0.21101800000000001</v>
      </c>
      <c r="D35" s="72">
        <v>1.5789300000000002</v>
      </c>
      <c r="E35" s="72">
        <v>4.9630520000000002</v>
      </c>
      <c r="F35" s="72">
        <v>5.7722671999999999</v>
      </c>
      <c r="G35" s="72">
        <v>2.1701637499999999</v>
      </c>
      <c r="H35" s="72">
        <v>1.8474631000000001</v>
      </c>
      <c r="I35" s="72">
        <v>0.19843986000000002</v>
      </c>
      <c r="J35" s="72">
        <v>6.5383144599999996</v>
      </c>
      <c r="K35" s="72">
        <v>75.606945999999994</v>
      </c>
      <c r="L35" s="82" t="str">
        <f>IFERROR(IF((K35/J35-1)&lt;1,K35/J35-1,(IF(K35/J35&gt;10,"в "&amp;ROUND(K35/J35,0)&amp;" раз","в "&amp;ROUND(K35/J35,1)&amp;" раза"))),"")</f>
        <v>в 12 раз</v>
      </c>
      <c r="M35" s="64"/>
      <c r="N35" s="72">
        <v>14.9465</v>
      </c>
      <c r="O35" s="72">
        <v>56.212199999999996</v>
      </c>
      <c r="P35" s="82" t="str">
        <f>IFERROR(IF((O35/N35-1)&lt;1,O35/N35-1,(IF(O35/N35&gt;10,"в "&amp;ROUND(O35/N35,0)&amp;" раз","в "&amp;ROUND(O35/N35,1)&amp;" раза"))),"")</f>
        <v>в 3,8 раза</v>
      </c>
    </row>
    <row r="36" spans="1:16" s="65" customFormat="1" ht="12.95" customHeight="1" x14ac:dyDescent="0.25">
      <c r="A36" s="73" t="s">
        <v>70</v>
      </c>
      <c r="B36" s="85" t="s">
        <v>113</v>
      </c>
      <c r="C36" s="72">
        <v>0.562191</v>
      </c>
      <c r="D36" s="72">
        <v>1.9727640000000002</v>
      </c>
      <c r="E36" s="72">
        <v>0.99804900000000007</v>
      </c>
      <c r="F36" s="72">
        <v>0.70878112000000004</v>
      </c>
      <c r="G36" s="72">
        <v>1.5144550099999998</v>
      </c>
      <c r="H36" s="72">
        <v>6.11382855</v>
      </c>
      <c r="I36" s="72">
        <v>4.4501402500000005</v>
      </c>
      <c r="J36" s="72">
        <v>58.403054859999997</v>
      </c>
      <c r="K36" s="72">
        <v>80.894789149999994</v>
      </c>
      <c r="L36" s="82">
        <f>IFERROR(IF((K36/J36-1)&lt;1,K36/J36-1,(IF(K36/J36&gt;10,"в "&amp;ROUND(K36/J36,0)&amp;" раз","в "&amp;ROUND(K36/J36,1)&amp;" раза"))),"")</f>
        <v>0.38511229153878546</v>
      </c>
      <c r="M36" s="64"/>
      <c r="N36" s="72">
        <v>24.659099999999999</v>
      </c>
      <c r="O36" s="72">
        <v>37.988699999999994</v>
      </c>
      <c r="P36" s="82">
        <f>IFERROR(IF((O36/N36-1)&lt;1,O36/N36-1,(IF(O36/N36&gt;10,"в "&amp;ROUND(O36/N36,0)&amp;" раз","в "&amp;ROUND(O36/N36,1)&amp;" раза"))),"")</f>
        <v>0.54055500809031942</v>
      </c>
    </row>
    <row r="37" spans="1:16" s="65" customFormat="1" ht="12.95" customHeight="1" x14ac:dyDescent="0.25">
      <c r="A37" s="73" t="s">
        <v>68</v>
      </c>
      <c r="B37" s="85" t="s">
        <v>111</v>
      </c>
      <c r="C37" s="72">
        <v>14.846582</v>
      </c>
      <c r="D37" s="72">
        <v>7.4551990000000004</v>
      </c>
      <c r="E37" s="72">
        <v>4.582973</v>
      </c>
      <c r="F37" s="72">
        <v>4.3982190799999996</v>
      </c>
      <c r="G37" s="72">
        <v>14.867468989999999</v>
      </c>
      <c r="H37" s="72">
        <v>5.8897530100000006</v>
      </c>
      <c r="I37" s="72">
        <v>7.4938132599999996</v>
      </c>
      <c r="J37" s="72">
        <v>10.572962069999999</v>
      </c>
      <c r="K37" s="72">
        <v>7.7466615499999998</v>
      </c>
      <c r="L37" s="82">
        <f>IFERROR(IF((K37/J37-1)&lt;1,K37/J37-1,(IF(K37/J37&gt;10,"в "&amp;ROUND(K37/J37,0)&amp;" раз","в "&amp;ROUND(K37/J37,1)&amp;" раза"))),"")</f>
        <v>-0.26731397514603961</v>
      </c>
      <c r="M37" s="64"/>
      <c r="N37" s="72">
        <v>3.0853000000000002</v>
      </c>
      <c r="O37" s="72">
        <v>24.259599999999999</v>
      </c>
      <c r="P37" s="82" t="str">
        <f>IFERROR(IF((O37/N37-1)&lt;1,O37/N37-1,(IF(O37/N37&gt;10,"в "&amp;ROUND(O37/N37,0)&amp;" раз","в "&amp;ROUND(O37/N37,1)&amp;" раза"))),"")</f>
        <v>в 7,9 раза</v>
      </c>
    </row>
    <row r="38" spans="1:16" ht="15" customHeight="1" x14ac:dyDescent="0.25">
      <c r="A38" s="34" t="s">
        <v>36</v>
      </c>
      <c r="B38" s="55" t="s">
        <v>37</v>
      </c>
      <c r="C38" s="57">
        <v>827.11544700000002</v>
      </c>
      <c r="D38" s="57">
        <v>743.37499200000002</v>
      </c>
      <c r="E38" s="57">
        <v>91.429949999999991</v>
      </c>
      <c r="F38" s="57">
        <v>7.7983620700000005</v>
      </c>
      <c r="G38" s="57">
        <v>8.5395975100000001</v>
      </c>
      <c r="H38" s="57">
        <v>7.1875253099999998</v>
      </c>
      <c r="I38" s="57">
        <v>25.471002629999997</v>
      </c>
      <c r="J38" s="57">
        <v>13.771289150000001</v>
      </c>
      <c r="K38" s="57">
        <v>14.981347789999999</v>
      </c>
      <c r="L38" s="81">
        <f t="shared" si="3"/>
        <v>8.7868218205265025E-2</v>
      </c>
      <c r="M38" s="41"/>
      <c r="N38" s="57">
        <v>8.8753999999999991</v>
      </c>
      <c r="O38" s="57">
        <v>8.0103000000000009</v>
      </c>
      <c r="P38" s="81">
        <f t="shared" si="4"/>
        <v>-9.7471663248980156E-2</v>
      </c>
    </row>
    <row r="39" spans="1:16" ht="15" customHeight="1" x14ac:dyDescent="0.25">
      <c r="A39" s="35"/>
      <c r="B39" s="40"/>
      <c r="C39" s="36"/>
      <c r="D39" s="36"/>
      <c r="E39" s="36"/>
      <c r="F39" s="36"/>
      <c r="G39" s="36"/>
      <c r="H39" s="36"/>
      <c r="I39" s="36"/>
      <c r="J39" s="36"/>
      <c r="K39" s="36"/>
      <c r="L39" s="84"/>
      <c r="M39" s="41"/>
      <c r="N39" s="36"/>
      <c r="O39" s="36"/>
      <c r="P39" s="84"/>
    </row>
    <row r="40" spans="1:16" ht="15" customHeight="1" x14ac:dyDescent="0.25">
      <c r="A40" s="213" t="s">
        <v>2</v>
      </c>
      <c r="B40" s="214"/>
      <c r="C40" s="90">
        <v>24424.526290779999</v>
      </c>
      <c r="D40" s="90">
        <v>34780.16428266</v>
      </c>
      <c r="E40" s="90">
        <v>22795.016632319999</v>
      </c>
      <c r="F40" s="90">
        <v>38964.44854659</v>
      </c>
      <c r="G40" s="90">
        <v>48201.832292829997</v>
      </c>
      <c r="H40" s="90">
        <v>51627.987550739999</v>
      </c>
      <c r="I40" s="90">
        <v>53173.08620654</v>
      </c>
      <c r="J40" s="90">
        <v>50773.410813930001</v>
      </c>
      <c r="K40" s="90">
        <v>34950.83539</v>
      </c>
      <c r="L40" s="80">
        <f t="shared" ref="L40:L71" si="5">IFERROR(IF((K40/J40-1)&lt;1,K40/J40-1,(IF(K40/J40&gt;10,"в "&amp;ROUND(K40/J40,0)&amp;" раз","в "&amp;ROUND(K40/J40,1)&amp;" раза"))),"")</f>
        <v>-0.31163113074902937</v>
      </c>
      <c r="M40" s="49"/>
      <c r="N40" s="90">
        <v>13308.083199999999</v>
      </c>
      <c r="O40" s="90">
        <v>12098.686300000001</v>
      </c>
      <c r="P40" s="80">
        <f t="shared" ref="P40" si="6">IFERROR(IF((O40/N40-1)&lt;1,O40/N40-1,(IF(O40/N40&gt;10,"в "&amp;ROUND(O40/N40,0)&amp;" раз","в "&amp;ROUND(O40/N40,1)&amp;" раза"))),"")</f>
        <v>-9.0876866474654872E-2</v>
      </c>
    </row>
    <row r="41" spans="1:16" ht="15" customHeight="1" x14ac:dyDescent="0.25">
      <c r="A41" s="34" t="s">
        <v>18</v>
      </c>
      <c r="B41" s="67" t="s">
        <v>19</v>
      </c>
      <c r="C41" s="57">
        <v>1104.2799110000001</v>
      </c>
      <c r="D41" s="57">
        <v>1346.73566532</v>
      </c>
      <c r="E41" s="57">
        <v>1145.969636</v>
      </c>
      <c r="F41" s="57">
        <v>1332.5036923499999</v>
      </c>
      <c r="G41" s="57">
        <v>1706.82881582</v>
      </c>
      <c r="H41" s="57">
        <v>1599.0870936199999</v>
      </c>
      <c r="I41" s="57">
        <v>1691.2546289899999</v>
      </c>
      <c r="J41" s="57">
        <v>1917.30912289</v>
      </c>
      <c r="K41" s="57">
        <v>1539.06676487</v>
      </c>
      <c r="L41" s="81">
        <f t="shared" si="5"/>
        <v>-0.19727771255261506</v>
      </c>
      <c r="M41" s="41"/>
      <c r="N41" s="57">
        <v>603.37270000000001</v>
      </c>
      <c r="O41" s="57">
        <v>630.13490000000002</v>
      </c>
      <c r="P41" s="81">
        <f t="shared" ref="P41:P71" si="7">IFERROR(IF((O41/N41-1)&lt;1,O41/N41-1,(IF(O41/N41&gt;10,"в "&amp;ROUND(O41/N41,0)&amp;" раз","в "&amp;ROUND(O41/N41,1)&amp;" раза"))),"")</f>
        <v>4.435434350940981E-2</v>
      </c>
    </row>
    <row r="42" spans="1:16" s="65" customFormat="1" ht="12.95" customHeight="1" x14ac:dyDescent="0.25">
      <c r="A42" s="73" t="s">
        <v>71</v>
      </c>
      <c r="B42" s="85" t="s">
        <v>114</v>
      </c>
      <c r="C42" s="72">
        <v>54.938987000000004</v>
      </c>
      <c r="D42" s="72">
        <v>71.794236300000009</v>
      </c>
      <c r="E42" s="72">
        <v>59.412157000000001</v>
      </c>
      <c r="F42" s="72">
        <v>67.164549410000006</v>
      </c>
      <c r="G42" s="72">
        <v>80.08717394</v>
      </c>
      <c r="H42" s="72">
        <v>93.080018930000008</v>
      </c>
      <c r="I42" s="72">
        <v>105.55532163999999</v>
      </c>
      <c r="J42" s="72">
        <v>119.88113884000001</v>
      </c>
      <c r="K42" s="72">
        <v>113.71834523000001</v>
      </c>
      <c r="L42" s="82">
        <f>IFERROR(IF((K42/J42-1)&lt;1,K42/J42-1,(IF(K42/J42&gt;10,"в "&amp;ROUND(K42/J42,0)&amp;" раз","в "&amp;ROUND(K42/J42,1)&amp;" раза"))),"")</f>
        <v>-5.1407533075117029E-2</v>
      </c>
      <c r="M42" s="64"/>
      <c r="N42" s="72">
        <v>69.704700000000003</v>
      </c>
      <c r="O42" s="72">
        <v>62.964500000000001</v>
      </c>
      <c r="P42" s="82">
        <f>IFERROR(IF((O42/N42-1)&lt;1,O42/N42-1,(IF(O42/N42&gt;10,"в "&amp;ROUND(O42/N42,0)&amp;" раз","в "&amp;ROUND(O42/N42,1)&amp;" раза"))),"")</f>
        <v>-9.6696492489028785E-2</v>
      </c>
    </row>
    <row r="43" spans="1:16" s="65" customFormat="1" ht="12.95" customHeight="1" x14ac:dyDescent="0.25">
      <c r="A43" s="73" t="s">
        <v>48</v>
      </c>
      <c r="B43" s="85" t="s">
        <v>47</v>
      </c>
      <c r="C43" s="72">
        <v>100.585599</v>
      </c>
      <c r="D43" s="72">
        <v>122.6707933</v>
      </c>
      <c r="E43" s="72">
        <v>86.932074</v>
      </c>
      <c r="F43" s="72">
        <v>78.792010669999996</v>
      </c>
      <c r="G43" s="72">
        <v>74.911447080000002</v>
      </c>
      <c r="H43" s="72">
        <v>71.66203616</v>
      </c>
      <c r="I43" s="72">
        <v>68.815811299999993</v>
      </c>
      <c r="J43" s="72">
        <v>54.139567769999999</v>
      </c>
      <c r="K43" s="72">
        <v>52.195390700000004</v>
      </c>
      <c r="L43" s="82">
        <f>IFERROR(IF((K43/J43-1)&lt;1,K43/J43-1,(IF(K43/J43&gt;10,"в "&amp;ROUND(K43/J43,0)&amp;" раз","в "&amp;ROUND(K43/J43,1)&amp;" раза"))),"")</f>
        <v>-3.5910465304403671E-2</v>
      </c>
      <c r="M43" s="64"/>
      <c r="N43" s="72">
        <v>22.0076</v>
      </c>
      <c r="O43" s="72">
        <v>41.081000000000003</v>
      </c>
      <c r="P43" s="82">
        <f>IFERROR(IF((O43/N43-1)&lt;1,O43/N43-1,(IF(O43/N43&gt;10,"в "&amp;ROUND(O43/N43,0)&amp;" раз","в "&amp;ROUND(O43/N43,1)&amp;" раза"))),"")</f>
        <v>0.86667333103109856</v>
      </c>
    </row>
    <row r="44" spans="1:16" s="65" customFormat="1" ht="12.95" customHeight="1" x14ac:dyDescent="0.25">
      <c r="A44" s="73" t="s">
        <v>52</v>
      </c>
      <c r="B44" s="85" t="s">
        <v>95</v>
      </c>
      <c r="C44" s="72">
        <v>3.2604290000000002</v>
      </c>
      <c r="D44" s="72">
        <v>3.3723190000000001</v>
      </c>
      <c r="E44" s="72">
        <v>2.6517520000000001</v>
      </c>
      <c r="F44" s="72">
        <v>4.6895099099999999</v>
      </c>
      <c r="G44" s="72">
        <v>10.229638059999999</v>
      </c>
      <c r="H44" s="72">
        <v>5.2164912000000001</v>
      </c>
      <c r="I44" s="72">
        <v>6.5747269599999996</v>
      </c>
      <c r="J44" s="72">
        <v>38.849827689999998</v>
      </c>
      <c r="K44" s="72">
        <v>39.876957329999996</v>
      </c>
      <c r="L44" s="82">
        <f>IFERROR(IF((K44/J44-1)&lt;1,K44/J44-1,(IF(K44/J44&gt;10,"в "&amp;ROUND(K44/J44,0)&amp;" раз","в "&amp;ROUND(K44/J44,1)&amp;" раза"))),"")</f>
        <v>2.6438460633491534E-2</v>
      </c>
      <c r="M44" s="64"/>
      <c r="N44" s="72">
        <v>20.3325</v>
      </c>
      <c r="O44" s="72">
        <v>36.587300000000006</v>
      </c>
      <c r="P44" s="82">
        <f>IFERROR(IF((O44/N44-1)&lt;1,O44/N44-1,(IF(O44/N44&gt;10,"в "&amp;ROUND(O44/N44,0)&amp;" раз","в "&amp;ROUND(O44/N44,1)&amp;" раза"))),"")</f>
        <v>0.79944915775236725</v>
      </c>
    </row>
    <row r="45" spans="1:16" s="65" customFormat="1" ht="12.95" customHeight="1" x14ac:dyDescent="0.25">
      <c r="A45" s="73" t="s">
        <v>72</v>
      </c>
      <c r="B45" s="85" t="s">
        <v>115</v>
      </c>
      <c r="C45" s="72">
        <v>59.342657000000003</v>
      </c>
      <c r="D45" s="72">
        <v>66.751953999999998</v>
      </c>
      <c r="E45" s="72">
        <v>52.465279000000002</v>
      </c>
      <c r="F45" s="72">
        <v>61.747153760000003</v>
      </c>
      <c r="G45" s="72">
        <v>95.872134420000009</v>
      </c>
      <c r="H45" s="72">
        <v>96.187523119999994</v>
      </c>
      <c r="I45" s="72">
        <v>77.829693939999999</v>
      </c>
      <c r="J45" s="72">
        <v>86.989748160000005</v>
      </c>
      <c r="K45" s="72">
        <v>31.191507349999998</v>
      </c>
      <c r="L45" s="82">
        <f>IFERROR(IF((K45/J45-1)&lt;1,K45/J45-1,(IF(K45/J45&gt;10,"в "&amp;ROUND(K45/J45,0)&amp;" раз","в "&amp;ROUND(K45/J45,1)&amp;" раза"))),"")</f>
        <v>-0.64143467466270221</v>
      </c>
      <c r="M45" s="64"/>
      <c r="N45" s="72">
        <v>1.3594999999999999</v>
      </c>
      <c r="O45" s="72">
        <v>23.547499999999999</v>
      </c>
      <c r="P45" s="82" t="str">
        <f>IFERROR(IF((O45/N45-1)&lt;1,O45/N45-1,(IF(O45/N45&gt;10,"в "&amp;ROUND(O45/N45,0)&amp;" раз","в "&amp;ROUND(O45/N45,1)&amp;" раза"))),"")</f>
        <v>в 17 раз</v>
      </c>
    </row>
    <row r="46" spans="1:16" s="65" customFormat="1" ht="12.95" customHeight="1" x14ac:dyDescent="0.25">
      <c r="A46" s="73" t="s">
        <v>86</v>
      </c>
      <c r="B46" s="85" t="s">
        <v>87</v>
      </c>
      <c r="C46" s="72">
        <v>11.400529000000001</v>
      </c>
      <c r="D46" s="72">
        <v>16.018042000000001</v>
      </c>
      <c r="E46" s="72">
        <v>14.127971000000001</v>
      </c>
      <c r="F46" s="72">
        <v>24.567944140000002</v>
      </c>
      <c r="G46" s="72">
        <v>26.829158140000001</v>
      </c>
      <c r="H46" s="72">
        <v>39.595452459999997</v>
      </c>
      <c r="I46" s="72">
        <v>56.7894991</v>
      </c>
      <c r="J46" s="72">
        <v>50.104016559999998</v>
      </c>
      <c r="K46" s="72">
        <v>34.014375849999993</v>
      </c>
      <c r="L46" s="82">
        <f>IFERROR(IF((K46/J46-1)&lt;1,K46/J46-1,(IF(K46/J46&gt;10,"в "&amp;ROUND(K46/J46,0)&amp;" раз","в "&amp;ROUND(K46/J46,1)&amp;" раза"))),"")</f>
        <v>-0.32112476832536008</v>
      </c>
      <c r="M46" s="64"/>
      <c r="N46" s="72">
        <v>12.4216</v>
      </c>
      <c r="O46" s="72">
        <v>19.524699999999999</v>
      </c>
      <c r="P46" s="82">
        <f>IFERROR(IF((O46/N46-1)&lt;1,O46/N46-1,(IF(O46/N46&gt;10,"в "&amp;ROUND(O46/N46,0)&amp;" раз","в "&amp;ROUND(O46/N46,1)&amp;" раза"))),"")</f>
        <v>0.57183454627423203</v>
      </c>
    </row>
    <row r="47" spans="1:16" ht="15" customHeight="1" x14ac:dyDescent="0.25">
      <c r="A47" s="34" t="s">
        <v>20</v>
      </c>
      <c r="B47" s="68" t="s">
        <v>21</v>
      </c>
      <c r="C47" s="57">
        <v>248.35707300000001</v>
      </c>
      <c r="D47" s="57">
        <v>390.61565100000001</v>
      </c>
      <c r="E47" s="57">
        <v>124.535207</v>
      </c>
      <c r="F47" s="57">
        <v>230.68685214999999</v>
      </c>
      <c r="G47" s="57">
        <v>300.82225662000002</v>
      </c>
      <c r="H47" s="57">
        <v>267.95606473999999</v>
      </c>
      <c r="I47" s="57">
        <v>211.75778162</v>
      </c>
      <c r="J47" s="57">
        <v>107.93074782999999</v>
      </c>
      <c r="K47" s="57">
        <v>136.54890869000002</v>
      </c>
      <c r="L47" s="81">
        <f t="shared" si="5"/>
        <v>0.26515299333491171</v>
      </c>
      <c r="M47" s="41"/>
      <c r="N47" s="57">
        <v>60.989899999999999</v>
      </c>
      <c r="O47" s="57">
        <v>53.231900000000003</v>
      </c>
      <c r="P47" s="81">
        <f t="shared" si="7"/>
        <v>-0.1272013890824546</v>
      </c>
    </row>
    <row r="48" spans="1:16" ht="15" customHeight="1" x14ac:dyDescent="0.25">
      <c r="A48" s="70">
        <v>27</v>
      </c>
      <c r="B48" s="69" t="s">
        <v>22</v>
      </c>
      <c r="C48" s="58">
        <v>162.915696</v>
      </c>
      <c r="D48" s="58">
        <v>208.12193199999999</v>
      </c>
      <c r="E48" s="58">
        <v>73.319646000000006</v>
      </c>
      <c r="F48" s="58">
        <v>157.03481353999999</v>
      </c>
      <c r="G48" s="58">
        <v>205.84768183</v>
      </c>
      <c r="H48" s="58">
        <v>163.71941672</v>
      </c>
      <c r="I48" s="58">
        <v>117.78783917</v>
      </c>
      <c r="J48" s="58">
        <v>20.140681830000002</v>
      </c>
      <c r="K48" s="58">
        <v>72.991055619999997</v>
      </c>
      <c r="L48" s="81" t="str">
        <f t="shared" si="5"/>
        <v>в 3,6 раза</v>
      </c>
      <c r="M48" s="50"/>
      <c r="N48" s="58">
        <v>33.425699999999999</v>
      </c>
      <c r="O48" s="58">
        <v>29.673099999999998</v>
      </c>
      <c r="P48" s="81">
        <f t="shared" si="7"/>
        <v>-0.1122669083968324</v>
      </c>
    </row>
    <row r="49" spans="1:16" ht="15" customHeight="1" x14ac:dyDescent="0.25">
      <c r="A49" s="34" t="s">
        <v>23</v>
      </c>
      <c r="B49" s="68" t="s">
        <v>24</v>
      </c>
      <c r="C49" s="57">
        <v>1625.8220109199999</v>
      </c>
      <c r="D49" s="57">
        <v>2363.70707864</v>
      </c>
      <c r="E49" s="57">
        <v>1788.4902249500001</v>
      </c>
      <c r="F49" s="57">
        <v>2840.9294015700002</v>
      </c>
      <c r="G49" s="57">
        <v>3797.4970877699998</v>
      </c>
      <c r="H49" s="57">
        <v>4186.3233784499998</v>
      </c>
      <c r="I49" s="57">
        <v>4393.1272039300002</v>
      </c>
      <c r="J49" s="57">
        <v>4522.3313571899998</v>
      </c>
      <c r="K49" s="57">
        <v>3342.0917304500003</v>
      </c>
      <c r="L49" s="81">
        <f t="shared" si="5"/>
        <v>-0.2609803513985216</v>
      </c>
      <c r="M49" s="41"/>
      <c r="N49" s="57">
        <v>1287.4047</v>
      </c>
      <c r="O49" s="57">
        <v>1360.9974</v>
      </c>
      <c r="P49" s="81">
        <f t="shared" si="7"/>
        <v>5.7163609857879161E-2</v>
      </c>
    </row>
    <row r="50" spans="1:16" s="65" customFormat="1" ht="12.95" customHeight="1" x14ac:dyDescent="0.25">
      <c r="A50" s="73" t="s">
        <v>73</v>
      </c>
      <c r="B50" s="85" t="s">
        <v>116</v>
      </c>
      <c r="C50" s="72">
        <v>897.69632461999993</v>
      </c>
      <c r="D50" s="72">
        <v>1302.7255232</v>
      </c>
      <c r="E50" s="72">
        <v>836.89390980000007</v>
      </c>
      <c r="F50" s="72">
        <v>1304.2831526099999</v>
      </c>
      <c r="G50" s="72">
        <v>1640.15317018</v>
      </c>
      <c r="H50" s="72">
        <v>1759.37827326</v>
      </c>
      <c r="I50" s="72">
        <v>1800.39093944</v>
      </c>
      <c r="J50" s="72">
        <v>1949.6149212199998</v>
      </c>
      <c r="K50" s="72">
        <v>1191.5622518199998</v>
      </c>
      <c r="L50" s="82">
        <f t="shared" si="5"/>
        <v>-0.38882174174458906</v>
      </c>
      <c r="M50" s="64"/>
      <c r="N50" s="72">
        <v>449.16219999999998</v>
      </c>
      <c r="O50" s="72">
        <v>462.18359999999996</v>
      </c>
      <c r="P50" s="82">
        <f t="shared" si="7"/>
        <v>2.8990418160744547E-2</v>
      </c>
    </row>
    <row r="51" spans="1:16" s="65" customFormat="1" ht="12.95" customHeight="1" x14ac:dyDescent="0.25">
      <c r="A51" s="73" t="s">
        <v>74</v>
      </c>
      <c r="B51" s="85" t="s">
        <v>117</v>
      </c>
      <c r="C51" s="72">
        <v>228.79690199999999</v>
      </c>
      <c r="D51" s="72">
        <v>331.78555800000004</v>
      </c>
      <c r="E51" s="72">
        <v>361.84389500000003</v>
      </c>
      <c r="F51" s="72">
        <v>500.02010695000001</v>
      </c>
      <c r="G51" s="72">
        <v>641.35348771999998</v>
      </c>
      <c r="H51" s="72">
        <v>731.29272562999995</v>
      </c>
      <c r="I51" s="72">
        <v>745.09188950999999</v>
      </c>
      <c r="J51" s="72">
        <v>798.47588882999992</v>
      </c>
      <c r="K51" s="72">
        <v>819.44901192999998</v>
      </c>
      <c r="L51" s="82">
        <f t="shared" si="5"/>
        <v>2.6266445102972158E-2</v>
      </c>
      <c r="M51" s="64"/>
      <c r="N51" s="72">
        <v>343.8021</v>
      </c>
      <c r="O51" s="72">
        <v>386.33199999999999</v>
      </c>
      <c r="P51" s="82">
        <f t="shared" si="7"/>
        <v>0.12370459633608988</v>
      </c>
    </row>
    <row r="52" spans="1:16" s="65" customFormat="1" ht="12.95" customHeight="1" x14ac:dyDescent="0.25">
      <c r="A52" s="73" t="s">
        <v>75</v>
      </c>
      <c r="B52" s="85" t="s">
        <v>118</v>
      </c>
      <c r="C52" s="72">
        <v>12.530879000000001</v>
      </c>
      <c r="D52" s="72">
        <v>26.370652000000003</v>
      </c>
      <c r="E52" s="72">
        <v>40.385578000000002</v>
      </c>
      <c r="F52" s="72">
        <v>71.655051700000001</v>
      </c>
      <c r="G52" s="72">
        <v>107.85428116</v>
      </c>
      <c r="H52" s="72">
        <v>126.76209788</v>
      </c>
      <c r="I52" s="72">
        <v>119.51354495</v>
      </c>
      <c r="J52" s="72">
        <v>417.07564601000001</v>
      </c>
      <c r="K52" s="72">
        <v>223.73218943000001</v>
      </c>
      <c r="L52" s="82">
        <f t="shared" si="5"/>
        <v>-0.46356927916947788</v>
      </c>
      <c r="M52" s="64"/>
      <c r="N52" s="72">
        <v>55.1738</v>
      </c>
      <c r="O52" s="72">
        <v>57.411499999999997</v>
      </c>
      <c r="P52" s="82">
        <f t="shared" si="7"/>
        <v>4.0557293498000746E-2</v>
      </c>
    </row>
    <row r="53" spans="1:16" ht="15" customHeight="1" x14ac:dyDescent="0.25">
      <c r="A53" s="34" t="s">
        <v>25</v>
      </c>
      <c r="B53" s="68" t="s">
        <v>26</v>
      </c>
      <c r="C53" s="57">
        <v>301.03358400000002</v>
      </c>
      <c r="D53" s="57">
        <v>500.22950788000003</v>
      </c>
      <c r="E53" s="57">
        <v>401.73742499999997</v>
      </c>
      <c r="F53" s="57">
        <v>689.97237024000003</v>
      </c>
      <c r="G53" s="57">
        <v>819.03522320000002</v>
      </c>
      <c r="H53" s="57">
        <v>839.05160568999997</v>
      </c>
      <c r="I53" s="57">
        <v>868.45092579000004</v>
      </c>
      <c r="J53" s="57">
        <v>709.41518714000006</v>
      </c>
      <c r="K53" s="57">
        <v>431.52593285</v>
      </c>
      <c r="L53" s="81">
        <f t="shared" si="5"/>
        <v>-0.39171596454018376</v>
      </c>
      <c r="M53" s="41"/>
      <c r="N53" s="57">
        <v>169.60509999999999</v>
      </c>
      <c r="O53" s="57">
        <v>128.93780000000001</v>
      </c>
      <c r="P53" s="81">
        <f t="shared" si="7"/>
        <v>-0.23977639823330776</v>
      </c>
    </row>
    <row r="54" spans="1:16" ht="15" customHeight="1" x14ac:dyDescent="0.25">
      <c r="A54" s="34" t="s">
        <v>27</v>
      </c>
      <c r="B54" s="68" t="s">
        <v>28</v>
      </c>
      <c r="C54" s="57">
        <v>294.38375287999997</v>
      </c>
      <c r="D54" s="57">
        <v>458.06991477000003</v>
      </c>
      <c r="E54" s="57">
        <v>314.29815400000001</v>
      </c>
      <c r="F54" s="57">
        <v>490.06377670000001</v>
      </c>
      <c r="G54" s="57">
        <v>602.21638118999999</v>
      </c>
      <c r="H54" s="57">
        <v>672.94122356000003</v>
      </c>
      <c r="I54" s="57">
        <v>734.55284755000002</v>
      </c>
      <c r="J54" s="57">
        <v>742.53632651999999</v>
      </c>
      <c r="K54" s="57">
        <v>388.81078436000001</v>
      </c>
      <c r="L54" s="81">
        <f t="shared" si="5"/>
        <v>-0.4763747301331156</v>
      </c>
      <c r="M54" s="41"/>
      <c r="N54" s="57">
        <v>163.1251</v>
      </c>
      <c r="O54" s="57">
        <v>136.042</v>
      </c>
      <c r="P54" s="81">
        <f t="shared" si="7"/>
        <v>-0.16602656488792955</v>
      </c>
    </row>
    <row r="55" spans="1:16" ht="15" customHeight="1" x14ac:dyDescent="0.25">
      <c r="A55" s="34" t="s">
        <v>29</v>
      </c>
      <c r="B55" s="68" t="s">
        <v>30</v>
      </c>
      <c r="C55" s="57">
        <v>3551.4776845000001</v>
      </c>
      <c r="D55" s="57">
        <v>5258.0939470599997</v>
      </c>
      <c r="E55" s="57">
        <v>4319.21104397</v>
      </c>
      <c r="F55" s="57">
        <v>7152.7167513599998</v>
      </c>
      <c r="G55" s="57">
        <v>7891.3551535200004</v>
      </c>
      <c r="H55" s="57">
        <v>7736.0048841400003</v>
      </c>
      <c r="I55" s="57">
        <v>8253.0813326000007</v>
      </c>
      <c r="J55" s="57">
        <v>7176.2230188800004</v>
      </c>
      <c r="K55" s="57">
        <v>4542.7277978100001</v>
      </c>
      <c r="L55" s="81">
        <f t="shared" si="5"/>
        <v>-0.3669751085134213</v>
      </c>
      <c r="M55" s="41"/>
      <c r="N55" s="57">
        <v>1780.3806999999999</v>
      </c>
      <c r="O55" s="57">
        <v>1477.8217999999999</v>
      </c>
      <c r="P55" s="81">
        <f t="shared" si="7"/>
        <v>-0.16994056383558864</v>
      </c>
    </row>
    <row r="56" spans="1:16" s="65" customFormat="1" ht="12.95" customHeight="1" x14ac:dyDescent="0.25">
      <c r="A56" s="73" t="s">
        <v>77</v>
      </c>
      <c r="B56" s="85" t="s">
        <v>76</v>
      </c>
      <c r="C56" s="72">
        <v>1351.290704</v>
      </c>
      <c r="D56" s="72">
        <v>2192.1940354600001</v>
      </c>
      <c r="E56" s="72">
        <v>1922.4714795899999</v>
      </c>
      <c r="F56" s="72">
        <v>2997.8558202900003</v>
      </c>
      <c r="G56" s="72">
        <v>3464.0198107199999</v>
      </c>
      <c r="H56" s="72">
        <v>3245.9923295799999</v>
      </c>
      <c r="I56" s="72">
        <v>3787.1255182499999</v>
      </c>
      <c r="J56" s="72">
        <v>3577.2245224199996</v>
      </c>
      <c r="K56" s="72">
        <v>2219.59548855</v>
      </c>
      <c r="L56" s="82">
        <f t="shared" si="5"/>
        <v>-0.37952021891864951</v>
      </c>
      <c r="M56" s="64"/>
      <c r="N56" s="72">
        <v>787.69959999999992</v>
      </c>
      <c r="O56" s="72">
        <v>655.21330000000012</v>
      </c>
      <c r="P56" s="82">
        <f t="shared" si="7"/>
        <v>-0.16819394093890594</v>
      </c>
    </row>
    <row r="57" spans="1:16" s="65" customFormat="1" ht="12.95" customHeight="1" x14ac:dyDescent="0.25">
      <c r="A57" s="73" t="s">
        <v>49</v>
      </c>
      <c r="B57" s="85" t="s">
        <v>44</v>
      </c>
      <c r="C57" s="72">
        <v>1519.6646210000001</v>
      </c>
      <c r="D57" s="72">
        <v>2091.9232975999998</v>
      </c>
      <c r="E57" s="72">
        <v>1564.0684868000001</v>
      </c>
      <c r="F57" s="72">
        <v>2888.6139055400004</v>
      </c>
      <c r="G57" s="72">
        <v>2781.2489559000001</v>
      </c>
      <c r="H57" s="72">
        <v>2690.1040773200002</v>
      </c>
      <c r="I57" s="72">
        <v>2829.0470589700003</v>
      </c>
      <c r="J57" s="72">
        <v>2065.4844719299999</v>
      </c>
      <c r="K57" s="72">
        <v>1307.9493738599999</v>
      </c>
      <c r="L57" s="82">
        <f t="shared" si="5"/>
        <v>-0.36675903806827226</v>
      </c>
      <c r="M57" s="64"/>
      <c r="N57" s="72">
        <v>579.40719999999999</v>
      </c>
      <c r="O57" s="72">
        <v>428.37020000000001</v>
      </c>
      <c r="P57" s="82">
        <f t="shared" si="7"/>
        <v>-0.26067504856688006</v>
      </c>
    </row>
    <row r="58" spans="1:16" ht="15" customHeight="1" x14ac:dyDescent="0.25">
      <c r="A58" s="34">
        <v>71</v>
      </c>
      <c r="B58" s="68" t="s">
        <v>31</v>
      </c>
      <c r="C58" s="57">
        <v>88.788398999999998</v>
      </c>
      <c r="D58" s="57">
        <v>134.97346099999999</v>
      </c>
      <c r="E58" s="57">
        <v>97.157895999999994</v>
      </c>
      <c r="F58" s="57">
        <v>178.88155929000001</v>
      </c>
      <c r="G58" s="57">
        <v>248.48492166</v>
      </c>
      <c r="H58" s="57">
        <v>258.43017013000002</v>
      </c>
      <c r="I58" s="57">
        <v>309.28421512</v>
      </c>
      <c r="J58" s="57">
        <v>253.14177656000001</v>
      </c>
      <c r="K58" s="57">
        <v>87.193751000000006</v>
      </c>
      <c r="L58" s="81">
        <f t="shared" si="5"/>
        <v>-0.65555368937954328</v>
      </c>
      <c r="M58" s="41"/>
      <c r="N58" s="57">
        <v>34.3125</v>
      </c>
      <c r="O58" s="57">
        <v>24.094900000000003</v>
      </c>
      <c r="P58" s="81">
        <f t="shared" si="7"/>
        <v>-0.2977806921675773</v>
      </c>
    </row>
    <row r="59" spans="1:16" ht="15" customHeight="1" x14ac:dyDescent="0.25">
      <c r="A59" s="34" t="s">
        <v>32</v>
      </c>
      <c r="B59" s="68" t="s">
        <v>33</v>
      </c>
      <c r="C59" s="57">
        <v>2091.6893639700002</v>
      </c>
      <c r="D59" s="57">
        <v>2929.3740587699999</v>
      </c>
      <c r="E59" s="57">
        <v>1639.48161327</v>
      </c>
      <c r="F59" s="57">
        <v>3349.64052223</v>
      </c>
      <c r="G59" s="57">
        <v>4090.2768051399999</v>
      </c>
      <c r="H59" s="57">
        <v>4132.4710113399997</v>
      </c>
      <c r="I59" s="57">
        <v>4187.9910125799997</v>
      </c>
      <c r="J59" s="57">
        <v>3926.1479646899998</v>
      </c>
      <c r="K59" s="57">
        <v>2565.3865823000001</v>
      </c>
      <c r="L59" s="81">
        <f t="shared" si="5"/>
        <v>-0.34658942928999936</v>
      </c>
      <c r="M59" s="41"/>
      <c r="N59" s="57">
        <v>981.02430000000004</v>
      </c>
      <c r="O59" s="57">
        <v>839.92650000000003</v>
      </c>
      <c r="P59" s="81">
        <f t="shared" si="7"/>
        <v>-0.14382701835214484</v>
      </c>
    </row>
    <row r="60" spans="1:16" s="65" customFormat="1" ht="12.95" customHeight="1" x14ac:dyDescent="0.25">
      <c r="A60" s="73" t="s">
        <v>78</v>
      </c>
      <c r="B60" s="85" t="s">
        <v>119</v>
      </c>
      <c r="C60" s="72">
        <v>912.46207951999997</v>
      </c>
      <c r="D60" s="72">
        <v>1249.7326786900001</v>
      </c>
      <c r="E60" s="72">
        <v>710.91533293999998</v>
      </c>
      <c r="F60" s="72">
        <v>1252.58938504</v>
      </c>
      <c r="G60" s="72">
        <v>1512.5448650000001</v>
      </c>
      <c r="H60" s="72">
        <v>1541.73745186</v>
      </c>
      <c r="I60" s="72">
        <v>1782.8224871700002</v>
      </c>
      <c r="J60" s="72">
        <v>1590.20225061</v>
      </c>
      <c r="K60" s="72">
        <v>937.75684524000008</v>
      </c>
      <c r="L60" s="82">
        <f t="shared" si="5"/>
        <v>-0.41029083257788279</v>
      </c>
      <c r="M60" s="64"/>
      <c r="N60" s="72">
        <v>345.90429999999998</v>
      </c>
      <c r="O60" s="72">
        <v>342.41399999999999</v>
      </c>
      <c r="P60" s="82">
        <f t="shared" si="7"/>
        <v>-1.0090363143794412E-2</v>
      </c>
    </row>
    <row r="61" spans="1:16" s="65" customFormat="1" ht="12.95" customHeight="1" x14ac:dyDescent="0.25">
      <c r="A61" s="73" t="s">
        <v>80</v>
      </c>
      <c r="B61" s="85" t="s">
        <v>120</v>
      </c>
      <c r="C61" s="72">
        <v>158.28975331000001</v>
      </c>
      <c r="D61" s="72">
        <v>239.25107108</v>
      </c>
      <c r="E61" s="72">
        <v>178.988461</v>
      </c>
      <c r="F61" s="72">
        <v>394.46572279999998</v>
      </c>
      <c r="G61" s="72">
        <v>497.97008216</v>
      </c>
      <c r="H61" s="72">
        <v>551.49029189999999</v>
      </c>
      <c r="I61" s="72">
        <v>582.23459738000008</v>
      </c>
      <c r="J61" s="72">
        <v>602.36429067999995</v>
      </c>
      <c r="K61" s="72">
        <v>377.69705677000002</v>
      </c>
      <c r="L61" s="82">
        <f t="shared" si="5"/>
        <v>-0.37297568495698252</v>
      </c>
      <c r="M61" s="64"/>
      <c r="N61" s="72">
        <v>141.40879999999999</v>
      </c>
      <c r="O61" s="72">
        <v>142.67410000000001</v>
      </c>
      <c r="P61" s="82">
        <f t="shared" si="7"/>
        <v>8.9478165432421708E-3</v>
      </c>
    </row>
    <row r="62" spans="1:16" s="65" customFormat="1" ht="12.95" customHeight="1" x14ac:dyDescent="0.25">
      <c r="A62" s="73" t="s">
        <v>79</v>
      </c>
      <c r="B62" s="85" t="s">
        <v>121</v>
      </c>
      <c r="C62" s="72">
        <v>136.09132</v>
      </c>
      <c r="D62" s="72">
        <v>260.57310000000001</v>
      </c>
      <c r="E62" s="72">
        <v>164.04898832999999</v>
      </c>
      <c r="F62" s="72">
        <v>302.10957260999999</v>
      </c>
      <c r="G62" s="72">
        <v>308.12066149999998</v>
      </c>
      <c r="H62" s="72">
        <v>361.54820096999998</v>
      </c>
      <c r="I62" s="72">
        <v>323.59462202000003</v>
      </c>
      <c r="J62" s="72">
        <v>321.6177874</v>
      </c>
      <c r="K62" s="72">
        <v>209.85928057000001</v>
      </c>
      <c r="L62" s="82">
        <f t="shared" si="5"/>
        <v>-0.34748857559611457</v>
      </c>
      <c r="M62" s="64"/>
      <c r="N62" s="72">
        <v>81.385499999999993</v>
      </c>
      <c r="O62" s="72">
        <v>76.247399999999999</v>
      </c>
      <c r="P62" s="82">
        <f t="shared" si="7"/>
        <v>-6.3132867648413971E-2</v>
      </c>
    </row>
    <row r="63" spans="1:16" ht="15" customHeight="1" x14ac:dyDescent="0.25">
      <c r="A63" s="34" t="s">
        <v>34</v>
      </c>
      <c r="B63" s="68" t="s">
        <v>35</v>
      </c>
      <c r="C63" s="57">
        <v>13176.02850583</v>
      </c>
      <c r="D63" s="57">
        <v>18742.250103819999</v>
      </c>
      <c r="E63" s="57">
        <v>11102.064574280001</v>
      </c>
      <c r="F63" s="57">
        <v>19367.252904100002</v>
      </c>
      <c r="G63" s="57">
        <v>24729.034226079999</v>
      </c>
      <c r="H63" s="57">
        <v>27339.20334557</v>
      </c>
      <c r="I63" s="57">
        <v>27775.40272726</v>
      </c>
      <c r="J63" s="57">
        <v>26830.994202369999</v>
      </c>
      <c r="K63" s="57">
        <v>19117.57186181</v>
      </c>
      <c r="L63" s="81">
        <f t="shared" si="5"/>
        <v>-0.28748179371894711</v>
      </c>
      <c r="M63" s="41"/>
      <c r="N63" s="57">
        <v>7107.3330999999998</v>
      </c>
      <c r="O63" s="57">
        <v>6498.6292000000003</v>
      </c>
      <c r="P63" s="81">
        <f t="shared" si="7"/>
        <v>-8.5644487381631218E-2</v>
      </c>
    </row>
    <row r="64" spans="1:16" s="65" customFormat="1" ht="12.95" customHeight="1" x14ac:dyDescent="0.25">
      <c r="A64" s="73" t="s">
        <v>81</v>
      </c>
      <c r="B64" s="85" t="s">
        <v>122</v>
      </c>
      <c r="C64" s="72">
        <v>1836.084486</v>
      </c>
      <c r="D64" s="72">
        <v>2557.499534</v>
      </c>
      <c r="E64" s="72">
        <v>1585.8869240000001</v>
      </c>
      <c r="F64" s="72">
        <v>2972.9926449899999</v>
      </c>
      <c r="G64" s="72">
        <v>3281.9802473300001</v>
      </c>
      <c r="H64" s="72">
        <v>3490.1414340699998</v>
      </c>
      <c r="I64" s="72">
        <v>4690.0643754000002</v>
      </c>
      <c r="J64" s="72">
        <v>5200.7424688900001</v>
      </c>
      <c r="K64" s="72">
        <v>4261.77179531</v>
      </c>
      <c r="L64" s="82">
        <f>IFERROR(IF((K64/J64-1)&lt;1,K64/J64-1,(IF(K64/J64&gt;10,"в "&amp;ROUND(K64/J64,0)&amp;" раз","в "&amp;ROUND(K64/J64,1)&amp;" раза"))),"")</f>
        <v>-0.18054550464607133</v>
      </c>
      <c r="M64" s="64"/>
      <c r="N64" s="72">
        <v>899.6613000000001</v>
      </c>
      <c r="O64" s="72">
        <v>1366.7628999999999</v>
      </c>
      <c r="P64" s="82">
        <f>IFERROR(IF((O64/N64-1)&lt;1,O64/N64-1,(IF(O64/N64&gt;10,"в "&amp;ROUND(O64/N64,0)&amp;" раз","в "&amp;ROUND(O64/N64,1)&amp;" раза"))),"")</f>
        <v>0.51919716897903667</v>
      </c>
    </row>
    <row r="65" spans="1:16" s="65" customFormat="1" ht="12.95" customHeight="1" x14ac:dyDescent="0.25">
      <c r="A65" s="73" t="s">
        <v>82</v>
      </c>
      <c r="B65" s="85" t="s">
        <v>123</v>
      </c>
      <c r="C65" s="72">
        <v>1594.7292950599999</v>
      </c>
      <c r="D65" s="72">
        <v>2655.3135550000002</v>
      </c>
      <c r="E65" s="72">
        <v>2109.57855359</v>
      </c>
      <c r="F65" s="72">
        <v>3874.00584334</v>
      </c>
      <c r="G65" s="72">
        <v>4081.18056183</v>
      </c>
      <c r="H65" s="72">
        <v>4459.8529115399997</v>
      </c>
      <c r="I65" s="72">
        <v>3173.55526375</v>
      </c>
      <c r="J65" s="72">
        <v>2916.1386576899999</v>
      </c>
      <c r="K65" s="72">
        <v>2225.6367970699998</v>
      </c>
      <c r="L65" s="82">
        <f>IFERROR(IF((K65/J65-1)&lt;1,K65/J65-1,(IF(K65/J65&gt;10,"в "&amp;ROUND(K65/J65,0)&amp;" раз","в "&amp;ROUND(K65/J65,1)&amp;" раза"))),"")</f>
        <v>-0.23678636089512173</v>
      </c>
      <c r="M65" s="64"/>
      <c r="N65" s="72">
        <v>628.05340000000001</v>
      </c>
      <c r="O65" s="72">
        <v>687.37219999999991</v>
      </c>
      <c r="P65" s="82">
        <f>IFERROR(IF((O65/N65-1)&lt;1,O65/N65-1,(IF(O65/N65&gt;10,"в "&amp;ROUND(O65/N65,0)&amp;" раз","в "&amp;ROUND(O65/N65,1)&amp;" раза"))),"")</f>
        <v>9.4448656754345883E-2</v>
      </c>
    </row>
    <row r="66" spans="1:16" s="65" customFormat="1" ht="12.95" customHeight="1" x14ac:dyDescent="0.25">
      <c r="A66" s="73" t="s">
        <v>142</v>
      </c>
      <c r="B66" s="85" t="s">
        <v>144</v>
      </c>
      <c r="C66" s="72">
        <v>1630.6691780000001</v>
      </c>
      <c r="D66" s="72">
        <v>1790.8867729999999</v>
      </c>
      <c r="E66" s="72">
        <v>473.51708637999997</v>
      </c>
      <c r="F66" s="72">
        <v>1017.20047066</v>
      </c>
      <c r="G66" s="72">
        <v>1894.7970777199998</v>
      </c>
      <c r="H66" s="72">
        <v>2630.0481933599999</v>
      </c>
      <c r="I66" s="72">
        <v>2380.8848158999999</v>
      </c>
      <c r="J66" s="72">
        <v>2205.86077303</v>
      </c>
      <c r="K66" s="72">
        <v>1145.10224724</v>
      </c>
      <c r="L66" s="82">
        <f>IFERROR(IF((K66/J66-1)&lt;1,K66/J66-1,(IF(K66/J66&gt;10,"в "&amp;ROUND(K66/J66,0)&amp;" раз","в "&amp;ROUND(K66/J66,1)&amp;" раза"))),"")</f>
        <v>-0.48088190277436582</v>
      </c>
      <c r="M66" s="64"/>
      <c r="N66" s="72">
        <v>495.80859999999996</v>
      </c>
      <c r="O66" s="72">
        <v>440.21659999999997</v>
      </c>
      <c r="P66" s="82">
        <f>IFERROR(IF((O66/N66-1)&lt;1,O66/N66-1,(IF(O66/N66&gt;10,"в "&amp;ROUND(O66/N66,0)&amp;" раз","в "&amp;ROUND(O66/N66,1)&amp;" раза"))),"")</f>
        <v>-0.11212391233229912</v>
      </c>
    </row>
    <row r="67" spans="1:16" s="65" customFormat="1" ht="12.75" customHeight="1" x14ac:dyDescent="0.25">
      <c r="A67" s="73" t="s">
        <v>143</v>
      </c>
      <c r="B67" s="85" t="s">
        <v>145</v>
      </c>
      <c r="C67" s="72">
        <v>558.76095700000008</v>
      </c>
      <c r="D67" s="72">
        <v>825.24565599999994</v>
      </c>
      <c r="E67" s="72">
        <v>436.19568148999997</v>
      </c>
      <c r="F67" s="72">
        <v>699.29802289999998</v>
      </c>
      <c r="G67" s="72">
        <v>863.72553541999991</v>
      </c>
      <c r="H67" s="72">
        <v>1057.14543979</v>
      </c>
      <c r="I67" s="72">
        <v>1023.24833232</v>
      </c>
      <c r="J67" s="72">
        <v>924.50406966000003</v>
      </c>
      <c r="K67" s="72">
        <v>677.75897204</v>
      </c>
      <c r="L67" s="82">
        <f>IFERROR(IF((K67/J67-1)&lt;1,K67/J67-1,(IF(K67/J67&gt;10,"в "&amp;ROUND(K67/J67,0)&amp;" раз","в "&amp;ROUND(K67/J67,1)&amp;" раза"))),"")</f>
        <v>-0.26689454997287809</v>
      </c>
      <c r="M67" s="64"/>
      <c r="N67" s="72">
        <v>259.91230000000002</v>
      </c>
      <c r="O67" s="72">
        <v>257.80500000000001</v>
      </c>
      <c r="P67" s="82">
        <f>IFERROR(IF((O67/N67-1)&lt;1,O67/N67-1,(IF(O67/N67&gt;10,"в "&amp;ROUND(O67/N67,0)&amp;" раз","в "&amp;ROUND(O67/N67,1)&amp;" раза"))),"")</f>
        <v>-8.107734801315658E-3</v>
      </c>
    </row>
    <row r="68" spans="1:16" s="65" customFormat="1" ht="12.95" customHeight="1" x14ac:dyDescent="0.25">
      <c r="A68" s="73" t="s">
        <v>83</v>
      </c>
      <c r="B68" s="85" t="s">
        <v>124</v>
      </c>
      <c r="C68" s="72">
        <v>254.62452100000002</v>
      </c>
      <c r="D68" s="72">
        <v>349.17174699999998</v>
      </c>
      <c r="E68" s="72">
        <v>300.77161700000005</v>
      </c>
      <c r="F68" s="72">
        <v>881.37128378000011</v>
      </c>
      <c r="G68" s="72">
        <v>1028.1726046700001</v>
      </c>
      <c r="H68" s="72">
        <v>1243.3887643800001</v>
      </c>
      <c r="I68" s="72">
        <v>917.11263775999998</v>
      </c>
      <c r="J68" s="72">
        <v>1001.01492791</v>
      </c>
      <c r="K68" s="72">
        <v>627.22602209999991</v>
      </c>
      <c r="L68" s="82">
        <f>IFERROR(IF((K68/J68-1)&lt;1,K68/J68-1,(IF(K68/J68&gt;10,"в "&amp;ROUND(K68/J68,0)&amp;" раз","в "&amp;ROUND(K68/J68,1)&amp;" раза"))),"")</f>
        <v>-0.37340992165863784</v>
      </c>
      <c r="M68" s="64"/>
      <c r="N68" s="72">
        <v>196.8349</v>
      </c>
      <c r="O68" s="72">
        <v>252.82760000000002</v>
      </c>
      <c r="P68" s="82">
        <f>IFERROR(IF((O68/N68-1)&lt;1,O68/N68-1,(IF(O68/N68&gt;10,"в "&amp;ROUND(O68/N68,0)&amp;" раз","в "&amp;ROUND(O68/N68,1)&amp;" раза"))),"")</f>
        <v>0.28446530569528083</v>
      </c>
    </row>
    <row r="69" spans="1:16" ht="15" customHeight="1" x14ac:dyDescent="0.25">
      <c r="A69" s="34" t="s">
        <v>36</v>
      </c>
      <c r="B69" s="68" t="s">
        <v>37</v>
      </c>
      <c r="C69" s="57">
        <v>1942.6660056799999</v>
      </c>
      <c r="D69" s="57">
        <v>2655.7793803999998</v>
      </c>
      <c r="E69" s="57">
        <v>1862.07085785</v>
      </c>
      <c r="F69" s="57">
        <v>3331.7980113600001</v>
      </c>
      <c r="G69" s="57">
        <v>4016.28142183</v>
      </c>
      <c r="H69" s="57">
        <v>4596.5187735</v>
      </c>
      <c r="I69" s="57">
        <v>4748.1835311000004</v>
      </c>
      <c r="J69" s="57">
        <v>4587.3811098599999</v>
      </c>
      <c r="K69" s="57">
        <v>2799.9112758599999</v>
      </c>
      <c r="L69" s="81">
        <f t="shared" si="5"/>
        <v>-0.3896492990647884</v>
      </c>
      <c r="M69" s="41"/>
      <c r="N69" s="57">
        <v>1120.5351000000001</v>
      </c>
      <c r="O69" s="57">
        <v>948.87</v>
      </c>
      <c r="P69" s="81">
        <f t="shared" si="7"/>
        <v>-0.1531992170526385</v>
      </c>
    </row>
    <row r="70" spans="1:16" s="65" customFormat="1" ht="12.95" customHeight="1" x14ac:dyDescent="0.25">
      <c r="A70" s="73" t="s">
        <v>84</v>
      </c>
      <c r="B70" s="85" t="s">
        <v>125</v>
      </c>
      <c r="C70" s="72">
        <v>306.87239599999998</v>
      </c>
      <c r="D70" s="72">
        <v>397.65532900000005</v>
      </c>
      <c r="E70" s="72">
        <v>340.91334201000001</v>
      </c>
      <c r="F70" s="72">
        <v>725.36871977999999</v>
      </c>
      <c r="G70" s="72">
        <v>836.05825488999994</v>
      </c>
      <c r="H70" s="72">
        <v>932.81276236999997</v>
      </c>
      <c r="I70" s="72">
        <v>1071.3002198199999</v>
      </c>
      <c r="J70" s="72">
        <v>1052.8142438399998</v>
      </c>
      <c r="K70" s="72">
        <v>586.23177314999998</v>
      </c>
      <c r="L70" s="82">
        <f t="shared" si="5"/>
        <v>-0.44317644201716189</v>
      </c>
      <c r="M70" s="64"/>
      <c r="N70" s="72">
        <v>223.46779999999998</v>
      </c>
      <c r="O70" s="72">
        <v>234.7595</v>
      </c>
      <c r="P70" s="82">
        <f t="shared" si="7"/>
        <v>5.0529427505886737E-2</v>
      </c>
    </row>
    <row r="71" spans="1:16" s="65" customFormat="1" ht="12.95" customHeight="1" x14ac:dyDescent="0.25">
      <c r="A71" s="73" t="s">
        <v>85</v>
      </c>
      <c r="B71" s="85" t="s">
        <v>126</v>
      </c>
      <c r="C71" s="72">
        <v>446.05789299999998</v>
      </c>
      <c r="D71" s="72">
        <v>643.56515001000002</v>
      </c>
      <c r="E71" s="72">
        <v>493.51540883999996</v>
      </c>
      <c r="F71" s="72">
        <v>873.05765222000002</v>
      </c>
      <c r="G71" s="72">
        <v>1083.0921418200001</v>
      </c>
      <c r="H71" s="72">
        <v>1314.01614986</v>
      </c>
      <c r="I71" s="72">
        <v>1289.8709028799999</v>
      </c>
      <c r="J71" s="72">
        <v>1257.66113868</v>
      </c>
      <c r="K71" s="72">
        <v>738.54630180999993</v>
      </c>
      <c r="L71" s="82">
        <f t="shared" si="5"/>
        <v>-0.4127620874211364</v>
      </c>
      <c r="M71" s="64"/>
      <c r="N71" s="72">
        <v>326.49979999999999</v>
      </c>
      <c r="O71" s="72">
        <v>232.96720000000002</v>
      </c>
      <c r="P71" s="82">
        <f t="shared" si="7"/>
        <v>-0.28647061958384046</v>
      </c>
    </row>
    <row r="72" spans="1:16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1:16" x14ac:dyDescent="0.25">
      <c r="C73" s="87"/>
      <c r="D73" s="87"/>
      <c r="E73" s="87"/>
      <c r="F73" s="87"/>
      <c r="G73" s="87"/>
      <c r="H73" s="87"/>
      <c r="I73" s="87"/>
      <c r="J73" s="87"/>
      <c r="K73" s="87"/>
      <c r="M73" s="1"/>
      <c r="N73" s="87"/>
      <c r="O73" s="87"/>
    </row>
    <row r="74" spans="1:16" x14ac:dyDescent="0.25">
      <c r="C74" s="87"/>
      <c r="D74" s="87"/>
      <c r="E74" s="87"/>
      <c r="F74" s="87"/>
      <c r="G74" s="87"/>
      <c r="H74" s="87"/>
      <c r="I74" s="87"/>
      <c r="J74" s="87"/>
      <c r="K74" s="87"/>
      <c r="M74" s="1"/>
      <c r="N74" s="87"/>
      <c r="O74" s="87"/>
    </row>
    <row r="75" spans="1:16" x14ac:dyDescent="0.25">
      <c r="C75" s="87"/>
      <c r="D75" s="87"/>
      <c r="E75" s="87"/>
      <c r="F75" s="87"/>
      <c r="G75" s="87"/>
      <c r="H75" s="87"/>
      <c r="I75" s="87"/>
      <c r="J75" s="87"/>
      <c r="K75" s="87"/>
      <c r="M75" s="1"/>
      <c r="N75" s="87"/>
      <c r="O75" s="87"/>
    </row>
    <row r="76" spans="1:16" x14ac:dyDescent="0.25">
      <c r="C76" s="87"/>
      <c r="D76" s="87"/>
      <c r="E76" s="87"/>
      <c r="F76" s="87"/>
      <c r="G76" s="87"/>
      <c r="H76" s="87"/>
      <c r="I76" s="87"/>
      <c r="J76" s="87"/>
      <c r="K76" s="87"/>
      <c r="M76" s="1"/>
      <c r="N76" s="87"/>
      <c r="O76" s="87"/>
    </row>
    <row r="77" spans="1:16" x14ac:dyDescent="0.25">
      <c r="C77" s="87"/>
      <c r="D77" s="87"/>
      <c r="E77" s="87"/>
      <c r="F77" s="87"/>
      <c r="G77" s="87"/>
      <c r="H77" s="87"/>
      <c r="I77" s="87"/>
      <c r="J77" s="87"/>
      <c r="K77" s="87"/>
      <c r="M77" s="1"/>
      <c r="N77" s="87"/>
      <c r="O77" s="87"/>
    </row>
    <row r="78" spans="1:16" x14ac:dyDescent="0.25">
      <c r="C78" s="87"/>
      <c r="D78" s="87"/>
      <c r="E78" s="87"/>
      <c r="F78" s="87"/>
      <c r="G78" s="87"/>
      <c r="H78" s="87"/>
      <c r="I78" s="87"/>
      <c r="J78" s="87"/>
      <c r="K78" s="87"/>
      <c r="M78" s="1"/>
      <c r="N78" s="87"/>
      <c r="O78" s="87"/>
    </row>
    <row r="79" spans="1:16" x14ac:dyDescent="0.25">
      <c r="C79" s="87"/>
      <c r="D79" s="87"/>
      <c r="E79" s="87"/>
      <c r="F79" s="87"/>
      <c r="G79" s="87"/>
      <c r="H79" s="87"/>
      <c r="I79" s="87"/>
      <c r="J79" s="87"/>
      <c r="K79" s="87"/>
      <c r="M79" s="1"/>
      <c r="N79" s="87"/>
      <c r="O79" s="87"/>
    </row>
    <row r="80" spans="1:16" x14ac:dyDescent="0.25">
      <c r="C80" s="87"/>
      <c r="D80" s="87"/>
      <c r="E80" s="87"/>
      <c r="F80" s="87"/>
      <c r="G80" s="87"/>
      <c r="H80" s="87"/>
      <c r="I80" s="87"/>
      <c r="J80" s="87"/>
      <c r="K80" s="87"/>
      <c r="M80" s="1"/>
      <c r="N80" s="87"/>
      <c r="O80" s="87"/>
    </row>
    <row r="81" spans="3:15" x14ac:dyDescent="0.25">
      <c r="C81" s="87"/>
      <c r="D81" s="87"/>
      <c r="E81" s="87"/>
      <c r="F81" s="87"/>
      <c r="G81" s="87"/>
      <c r="H81" s="87"/>
      <c r="I81" s="87"/>
      <c r="J81" s="87"/>
      <c r="K81" s="87"/>
      <c r="M81" s="1"/>
      <c r="N81" s="87"/>
      <c r="O81" s="87"/>
    </row>
    <row r="82" spans="3:15" x14ac:dyDescent="0.25">
      <c r="C82" s="87"/>
      <c r="D82" s="87"/>
      <c r="E82" s="87"/>
      <c r="F82" s="87"/>
      <c r="G82" s="87"/>
      <c r="H82" s="87"/>
      <c r="I82" s="87"/>
      <c r="J82" s="87"/>
      <c r="K82" s="87"/>
      <c r="M82" s="1"/>
      <c r="N82" s="87"/>
      <c r="O82" s="87"/>
    </row>
    <row r="83" spans="3:15" x14ac:dyDescent="0.25">
      <c r="C83" s="87"/>
      <c r="D83" s="87"/>
      <c r="E83" s="87"/>
      <c r="F83" s="87"/>
      <c r="G83" s="87"/>
      <c r="H83" s="87"/>
      <c r="I83" s="87"/>
      <c r="J83" s="87"/>
      <c r="K83" s="87"/>
      <c r="M83" s="1"/>
      <c r="N83" s="87"/>
      <c r="O83" s="87"/>
    </row>
    <row r="84" spans="3:15" x14ac:dyDescent="0.25">
      <c r="C84" s="87"/>
      <c r="D84" s="87"/>
      <c r="E84" s="87"/>
      <c r="F84" s="87"/>
      <c r="G84" s="87"/>
      <c r="H84" s="87"/>
      <c r="I84" s="87"/>
      <c r="J84" s="87"/>
      <c r="K84" s="87"/>
      <c r="M84" s="1"/>
      <c r="N84" s="87"/>
      <c r="O84" s="87"/>
    </row>
    <row r="85" spans="3:15" x14ac:dyDescent="0.25">
      <c r="C85" s="87"/>
      <c r="D85" s="87"/>
      <c r="E85" s="87"/>
      <c r="F85" s="87"/>
      <c r="G85" s="87"/>
      <c r="H85" s="87"/>
      <c r="I85" s="87"/>
      <c r="J85" s="87"/>
      <c r="K85" s="87"/>
      <c r="M85" s="1"/>
      <c r="N85" s="87"/>
      <c r="O85" s="87"/>
    </row>
    <row r="86" spans="3:15" x14ac:dyDescent="0.25">
      <c r="C86" s="87"/>
      <c r="D86" s="87"/>
      <c r="E86" s="87"/>
      <c r="F86" s="87"/>
      <c r="G86" s="87"/>
      <c r="H86" s="87"/>
      <c r="I86" s="87"/>
      <c r="J86" s="87"/>
      <c r="K86" s="87"/>
      <c r="M86" s="1"/>
      <c r="N86" s="87"/>
      <c r="O86" s="87"/>
    </row>
    <row r="87" spans="3:15" x14ac:dyDescent="0.25">
      <c r="C87" s="87"/>
      <c r="D87" s="87"/>
      <c r="E87" s="87"/>
      <c r="F87" s="87"/>
      <c r="G87" s="87"/>
      <c r="H87" s="87"/>
      <c r="I87" s="87"/>
      <c r="J87" s="87"/>
      <c r="K87" s="87"/>
      <c r="M87" s="1"/>
      <c r="N87" s="87"/>
      <c r="O87" s="87"/>
    </row>
    <row r="88" spans="3:15" x14ac:dyDescent="0.25">
      <c r="C88" s="87"/>
      <c r="D88" s="87"/>
      <c r="E88" s="87"/>
      <c r="F88" s="87"/>
      <c r="G88" s="87"/>
      <c r="H88" s="87"/>
      <c r="I88" s="87"/>
      <c r="J88" s="87"/>
      <c r="K88" s="87"/>
      <c r="M88" s="1"/>
      <c r="N88" s="87"/>
      <c r="O88" s="87"/>
    </row>
    <row r="89" spans="3:15" x14ac:dyDescent="0.25">
      <c r="C89" s="87"/>
      <c r="D89" s="87"/>
      <c r="E89" s="87"/>
      <c r="F89" s="87"/>
      <c r="G89" s="87"/>
      <c r="H89" s="87"/>
      <c r="I89" s="87"/>
      <c r="J89" s="87"/>
      <c r="K89" s="87"/>
      <c r="M89" s="1"/>
      <c r="N89" s="87"/>
      <c r="O89" s="87"/>
    </row>
    <row r="90" spans="3:15" x14ac:dyDescent="0.25">
      <c r="C90" s="87"/>
      <c r="D90" s="87"/>
      <c r="E90" s="87"/>
      <c r="F90" s="87"/>
      <c r="G90" s="87"/>
      <c r="H90" s="87"/>
      <c r="I90" s="87"/>
      <c r="J90" s="87"/>
      <c r="K90" s="87"/>
      <c r="M90" s="1"/>
      <c r="N90" s="87"/>
      <c r="O90" s="87"/>
    </row>
    <row r="91" spans="3:15" x14ac:dyDescent="0.25">
      <c r="C91" s="87"/>
      <c r="D91" s="87"/>
      <c r="E91" s="87"/>
      <c r="F91" s="87"/>
      <c r="G91" s="87"/>
      <c r="H91" s="87"/>
      <c r="I91" s="87"/>
      <c r="J91" s="87"/>
      <c r="K91" s="87"/>
      <c r="M91" s="1"/>
      <c r="N91" s="87"/>
      <c r="O91" s="87"/>
    </row>
    <row r="92" spans="3:15" x14ac:dyDescent="0.25">
      <c r="C92" s="1"/>
      <c r="D92" s="1"/>
      <c r="E92" s="1"/>
      <c r="F92" s="1"/>
      <c r="G92" s="1"/>
      <c r="H92" s="1"/>
      <c r="I92" s="1"/>
      <c r="M92" s="1"/>
      <c r="N92" s="1"/>
      <c r="O92" s="1"/>
    </row>
    <row r="93" spans="3:15" x14ac:dyDescent="0.25">
      <c r="C93" s="1"/>
      <c r="D93" s="1"/>
      <c r="E93" s="1"/>
      <c r="F93" s="1"/>
      <c r="G93" s="1"/>
      <c r="H93" s="1"/>
      <c r="I93" s="1"/>
      <c r="M93" s="1"/>
      <c r="N93" s="1"/>
      <c r="O93" s="1"/>
    </row>
    <row r="94" spans="3:15" x14ac:dyDescent="0.25">
      <c r="C94" s="1"/>
      <c r="D94" s="1"/>
      <c r="E94" s="1"/>
      <c r="F94" s="1"/>
      <c r="G94" s="1"/>
      <c r="H94" s="1"/>
      <c r="I94" s="1"/>
      <c r="M94" s="1"/>
      <c r="N94" s="1"/>
      <c r="O94" s="1"/>
    </row>
    <row r="95" spans="3:15" x14ac:dyDescent="0.25">
      <c r="C95" s="1"/>
      <c r="D95" s="1"/>
      <c r="E95" s="1"/>
      <c r="F95" s="1"/>
      <c r="G95" s="1"/>
      <c r="H95" s="1"/>
      <c r="I95" s="1"/>
      <c r="M95" s="1"/>
      <c r="N95" s="1"/>
      <c r="O95" s="1"/>
    </row>
    <row r="96" spans="3:15" x14ac:dyDescent="0.25">
      <c r="C96" s="1"/>
      <c r="D96" s="1"/>
      <c r="E96" s="1"/>
      <c r="F96" s="1"/>
      <c r="G96" s="1"/>
      <c r="H96" s="1"/>
      <c r="I96" s="1"/>
      <c r="M96" s="1"/>
      <c r="N96" s="1"/>
      <c r="O96" s="1"/>
    </row>
    <row r="97" spans="3:15" x14ac:dyDescent="0.25">
      <c r="C97" s="1"/>
      <c r="D97" s="1"/>
      <c r="E97" s="1"/>
      <c r="F97" s="1"/>
      <c r="G97" s="1"/>
      <c r="H97" s="1"/>
      <c r="I97" s="1"/>
      <c r="M97" s="1"/>
      <c r="N97" s="1"/>
      <c r="O97" s="1"/>
    </row>
  </sheetData>
  <sortState ref="A64:P68">
    <sortCondition descending="1" ref="O64:O68"/>
  </sortState>
  <mergeCells count="6">
    <mergeCell ref="O3:P3"/>
    <mergeCell ref="A8:B8"/>
    <mergeCell ref="A40:B40"/>
    <mergeCell ref="A6:B6"/>
    <mergeCell ref="A1:P1"/>
    <mergeCell ref="A2:P2"/>
  </mergeCells>
  <pageMargins left="0.31496062992125984" right="0.31496062992125984" top="0.15748031496062992" bottom="0.15748031496062992" header="0" footer="0"/>
  <pageSetup paperSize="8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9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P1"/>
    </sheetView>
  </sheetViews>
  <sheetFormatPr defaultRowHeight="15" x14ac:dyDescent="0.25"/>
  <cols>
    <col min="1" max="1" width="11.5703125" style="1" bestFit="1" customWidth="1"/>
    <col min="2" max="2" width="51" style="1" bestFit="1" customWidth="1"/>
    <col min="3" max="11" width="10.85546875" style="1" customWidth="1"/>
    <col min="12" max="12" width="11.7109375" style="1" customWidth="1"/>
    <col min="13" max="13" width="1.7109375" style="52" customWidth="1"/>
    <col min="14" max="15" width="10.85546875" style="1" customWidth="1"/>
    <col min="16" max="16" width="11.7109375" style="1" customWidth="1"/>
    <col min="17" max="16384" width="9.140625" style="1"/>
  </cols>
  <sheetData>
    <row r="1" spans="1:16" x14ac:dyDescent="0.25">
      <c r="A1" s="215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7"/>
      <c r="N3" s="38"/>
      <c r="O3" s="212" t="s">
        <v>40</v>
      </c>
      <c r="P3" s="212"/>
    </row>
    <row r="4" spans="1:16" s="44" customFormat="1" ht="24" x14ac:dyDescent="0.25">
      <c r="C4" s="53" t="s">
        <v>11</v>
      </c>
      <c r="D4" s="53" t="s">
        <v>12</v>
      </c>
      <c r="E4" s="53" t="s">
        <v>13</v>
      </c>
      <c r="F4" s="53" t="s">
        <v>14</v>
      </c>
      <c r="G4" s="53" t="s">
        <v>15</v>
      </c>
      <c r="H4" s="53" t="s">
        <v>16</v>
      </c>
      <c r="I4" s="53" t="s">
        <v>17</v>
      </c>
      <c r="J4" s="53" t="s">
        <v>39</v>
      </c>
      <c r="K4" s="53" t="s">
        <v>42</v>
      </c>
      <c r="L4" s="7" t="s">
        <v>41</v>
      </c>
      <c r="M4" s="48"/>
      <c r="N4" s="7" t="s">
        <v>223</v>
      </c>
      <c r="O4" s="7" t="s">
        <v>224</v>
      </c>
      <c r="P4" s="7" t="s">
        <v>222</v>
      </c>
    </row>
    <row r="5" spans="1:16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74"/>
      <c r="M5" s="74"/>
      <c r="N5" s="38"/>
      <c r="O5" s="74"/>
      <c r="P5" s="74"/>
    </row>
    <row r="6" spans="1:16" ht="15" customHeight="1" x14ac:dyDescent="0.25">
      <c r="A6" s="213" t="s">
        <v>0</v>
      </c>
      <c r="B6" s="214"/>
      <c r="C6" s="75">
        <f t="shared" ref="C6:K6" si="0">C8+C35</f>
        <v>64465.589812866499</v>
      </c>
      <c r="D6" s="75">
        <f t="shared" si="0"/>
        <v>58064.707042873197</v>
      </c>
      <c r="E6" s="75">
        <f t="shared" si="0"/>
        <v>65664.750751807849</v>
      </c>
      <c r="F6" s="75">
        <f t="shared" si="0"/>
        <v>66950.375931668998</v>
      </c>
      <c r="G6" s="75">
        <f t="shared" si="0"/>
        <v>88343.613598720098</v>
      </c>
      <c r="H6" s="75">
        <f t="shared" si="0"/>
        <v>97022.188308749493</v>
      </c>
      <c r="I6" s="75">
        <f t="shared" si="0"/>
        <v>102090.9374433757</v>
      </c>
      <c r="J6" s="75">
        <f t="shared" si="0"/>
        <v>105670.2078543792</v>
      </c>
      <c r="K6" s="76">
        <f t="shared" si="0"/>
        <v>102693.82706797568</v>
      </c>
      <c r="L6" s="80">
        <f t="shared" ref="L6" si="1">IFERROR(IF((K6/J6-1)&lt;1,K6/J6-1,(IF(K6/J6&gt;10,"в "&amp;ROUND(K6/J6,0)&amp;" раз","в "&amp;ROUND(K6/J6,1)&amp;" раза"))),"")</f>
        <v>-2.8166697566310961E-2</v>
      </c>
      <c r="M6" s="49"/>
      <c r="N6" s="75">
        <f>N8+N35</f>
        <v>42942.587800000001</v>
      </c>
      <c r="O6" s="75">
        <f>O8+O35</f>
        <v>48091.597599999994</v>
      </c>
      <c r="P6" s="80">
        <f t="shared" ref="P6" si="2">IFERROR(IF((O6/N6-1)&lt;1,O6/N6-1,(IF(O6/N6&gt;10,"в "&amp;ROUND(O6/N6,0)&amp;" раз","в "&amp;ROUND(O6/N6,1)&amp;" раза"))),"")</f>
        <v>0.11990450654676188</v>
      </c>
    </row>
    <row r="7" spans="1:16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74"/>
      <c r="M7" s="74"/>
      <c r="N7" s="38"/>
      <c r="O7" s="74"/>
      <c r="P7" s="74"/>
    </row>
    <row r="8" spans="1:16" ht="15" customHeight="1" x14ac:dyDescent="0.25">
      <c r="A8" s="213" t="s">
        <v>1</v>
      </c>
      <c r="B8" s="214"/>
      <c r="C8" s="90">
        <v>54209.989281807</v>
      </c>
      <c r="D8" s="90">
        <v>45603.995292981999</v>
      </c>
      <c r="E8" s="90">
        <v>58998.870989986797</v>
      </c>
      <c r="F8" s="90">
        <v>56900.592671097096</v>
      </c>
      <c r="G8" s="90">
        <v>75579.1268964888</v>
      </c>
      <c r="H8" s="90">
        <v>83986.655511603589</v>
      </c>
      <c r="I8" s="90">
        <v>88796.679477799407</v>
      </c>
      <c r="J8" s="90">
        <v>92710.906722610598</v>
      </c>
      <c r="K8" s="90">
        <v>93944.392882210785</v>
      </c>
      <c r="L8" s="80">
        <f t="shared" ref="L8:L32" si="3">IFERROR(IF((K8/J8-1)&lt;1,K8/J8-1,(IF(K8/J8&gt;10,"в "&amp;ROUND(K8/J8,0)&amp;" раз","в "&amp;ROUND(K8/J8,1)&amp;" раза"))),"")</f>
        <v>1.3304649940386826E-2</v>
      </c>
      <c r="M8" s="49"/>
      <c r="N8" s="90">
        <v>39608.625</v>
      </c>
      <c r="O8" s="90">
        <v>44812.858999999997</v>
      </c>
      <c r="P8" s="80">
        <f t="shared" ref="P8:P32" si="4">IFERROR(IF((O8/N8-1)&lt;1,O8/N8-1,(IF(O8/N8&gt;10,"в "&amp;ROUND(O8/N8,0)&amp;" раз","в "&amp;ROUND(O8/N8,1)&amp;" раза"))),"")</f>
        <v>0.13139143305277567</v>
      </c>
    </row>
    <row r="9" spans="1:16" ht="15" customHeight="1" x14ac:dyDescent="0.25">
      <c r="A9" s="34" t="s">
        <v>18</v>
      </c>
      <c r="B9" s="54" t="s">
        <v>19</v>
      </c>
      <c r="C9" s="57">
        <v>132.88511789200001</v>
      </c>
      <c r="D9" s="57">
        <v>87.335839624999991</v>
      </c>
      <c r="E9" s="57">
        <v>599.03607424999996</v>
      </c>
      <c r="F9" s="57">
        <v>803.2601803</v>
      </c>
      <c r="G9" s="57">
        <v>836.54529113799993</v>
      </c>
      <c r="H9" s="57">
        <v>925.828914747</v>
      </c>
      <c r="I9" s="57">
        <v>946.60936746300001</v>
      </c>
      <c r="J9" s="57">
        <v>941.45656965299997</v>
      </c>
      <c r="K9" s="57">
        <v>1497.8894178810001</v>
      </c>
      <c r="L9" s="81">
        <f t="shared" si="3"/>
        <v>0.59103400641528148</v>
      </c>
      <c r="M9" s="41"/>
      <c r="N9" s="57">
        <v>703.5761</v>
      </c>
      <c r="O9" s="57">
        <v>855.46190000000001</v>
      </c>
      <c r="P9" s="81">
        <f t="shared" si="4"/>
        <v>0.2158768610815518</v>
      </c>
    </row>
    <row r="10" spans="1:16" s="65" customFormat="1" ht="12.95" customHeight="1" x14ac:dyDescent="0.25">
      <c r="A10" s="73" t="s">
        <v>52</v>
      </c>
      <c r="B10" s="85" t="s">
        <v>95</v>
      </c>
      <c r="C10" s="72">
        <v>110.72547800000001</v>
      </c>
      <c r="D10" s="72">
        <v>70.916150000000002</v>
      </c>
      <c r="E10" s="72">
        <v>539.59660600000007</v>
      </c>
      <c r="F10" s="72">
        <v>749.89708799999994</v>
      </c>
      <c r="G10" s="72">
        <v>810.70566754900005</v>
      </c>
      <c r="H10" s="72">
        <v>777.12151026799995</v>
      </c>
      <c r="I10" s="72">
        <v>809.72623418699993</v>
      </c>
      <c r="J10" s="72">
        <v>701.5104345100001</v>
      </c>
      <c r="K10" s="72">
        <v>747.70015736699997</v>
      </c>
      <c r="L10" s="82">
        <f>IFERROR(IF((K10/J10-1)&lt;1,K10/J10-1,(IF(K10/J10&gt;10,"в "&amp;ROUND(K10/J10,0)&amp;" раз","в "&amp;ROUND(K10/J10,1)&amp;" раза"))),"")</f>
        <v>6.5843244212415941E-2</v>
      </c>
      <c r="M10" s="64"/>
      <c r="N10" s="72">
        <v>383.85629999999998</v>
      </c>
      <c r="O10" s="72">
        <v>327.22209999999995</v>
      </c>
      <c r="P10" s="82">
        <f>IFERROR(IF((O10/N10-1)&lt;1,O10/N10-1,(IF(O10/N10&gt;10,"в "&amp;ROUND(O10/N10,0)&amp;" раз","в "&amp;ROUND(O10/N10,1)&amp;" раза"))),"")</f>
        <v>-0.14754010810816454</v>
      </c>
    </row>
    <row r="11" spans="1:16" s="65" customFormat="1" ht="12.95" customHeight="1" x14ac:dyDescent="0.25">
      <c r="A11" s="73" t="s">
        <v>53</v>
      </c>
      <c r="B11" s="85" t="s">
        <v>96</v>
      </c>
      <c r="C11" s="72">
        <v>1.5516719999999999</v>
      </c>
      <c r="D11" s="72">
        <v>4.2690400000000004</v>
      </c>
      <c r="E11" s="72">
        <v>1.60066</v>
      </c>
      <c r="F11" s="72">
        <v>0.67785499999999999</v>
      </c>
      <c r="G11" s="72">
        <v>4.2122747</v>
      </c>
      <c r="H11" s="72">
        <v>91.078723740000001</v>
      </c>
      <c r="I11" s="72">
        <v>67.87098589</v>
      </c>
      <c r="J11" s="72">
        <v>73.471996155999989</v>
      </c>
      <c r="K11" s="72">
        <v>376.933000166</v>
      </c>
      <c r="L11" s="82" t="str">
        <f t="shared" si="3"/>
        <v>в 5,1 раза</v>
      </c>
      <c r="M11" s="64"/>
      <c r="N11" s="72">
        <v>164.07579999999999</v>
      </c>
      <c r="O11" s="72">
        <v>241.4872</v>
      </c>
      <c r="P11" s="82">
        <f t="shared" si="4"/>
        <v>0.47180266681619121</v>
      </c>
    </row>
    <row r="12" spans="1:16" ht="15" customHeight="1" x14ac:dyDescent="0.25">
      <c r="A12" s="34" t="s">
        <v>20</v>
      </c>
      <c r="B12" s="55" t="s">
        <v>21</v>
      </c>
      <c r="C12" s="57">
        <v>21702.3378663</v>
      </c>
      <c r="D12" s="57">
        <v>21135.982286449998</v>
      </c>
      <c r="E12" s="57">
        <v>36830.428352349998</v>
      </c>
      <c r="F12" s="57">
        <v>36018.818835150007</v>
      </c>
      <c r="G12" s="57">
        <v>53547.573681859998</v>
      </c>
      <c r="H12" s="57">
        <v>63287.999774028001</v>
      </c>
      <c r="I12" s="57">
        <v>69450.357736774997</v>
      </c>
      <c r="J12" s="57">
        <v>70881.212083592996</v>
      </c>
      <c r="K12" s="57">
        <v>71093.957471892005</v>
      </c>
      <c r="L12" s="81">
        <f t="shared" si="3"/>
        <v>3.0014355291796413E-3</v>
      </c>
      <c r="M12" s="41"/>
      <c r="N12" s="57">
        <v>30140.5622</v>
      </c>
      <c r="O12" s="57">
        <v>32966.662700000001</v>
      </c>
      <c r="P12" s="81">
        <f t="shared" si="4"/>
        <v>9.3764027400922156E-2</v>
      </c>
    </row>
    <row r="13" spans="1:16" s="65" customFormat="1" ht="12.95" customHeight="1" x14ac:dyDescent="0.25">
      <c r="A13" s="73" t="s">
        <v>56</v>
      </c>
      <c r="B13" s="85" t="s">
        <v>99</v>
      </c>
      <c r="C13" s="72">
        <v>5723.3741390000005</v>
      </c>
      <c r="D13" s="72">
        <v>5784.7358770000001</v>
      </c>
      <c r="E13" s="72">
        <v>9962.040266</v>
      </c>
      <c r="F13" s="72">
        <v>7236.4311900000002</v>
      </c>
      <c r="G13" s="72">
        <v>16389.05637885</v>
      </c>
      <c r="H13" s="72">
        <v>14601.824768999999</v>
      </c>
      <c r="I13" s="72">
        <v>13056.230059</v>
      </c>
      <c r="J13" s="72">
        <v>6581.2794519999998</v>
      </c>
      <c r="K13" s="72">
        <v>7806.1811665000005</v>
      </c>
      <c r="L13" s="82">
        <f t="shared" si="3"/>
        <v>0.1861190857239412</v>
      </c>
      <c r="M13" s="64"/>
      <c r="N13" s="72">
        <v>3871.0623999999998</v>
      </c>
      <c r="O13" s="72">
        <v>2356.5091000000002</v>
      </c>
      <c r="P13" s="82">
        <f t="shared" si="4"/>
        <v>-0.39125003513247414</v>
      </c>
    </row>
    <row r="14" spans="1:16" s="65" customFormat="1" ht="12.95" customHeight="1" x14ac:dyDescent="0.25">
      <c r="A14" s="73" t="s">
        <v>57</v>
      </c>
      <c r="B14" s="85" t="s">
        <v>100</v>
      </c>
      <c r="C14" s="72">
        <v>375.48320100000001</v>
      </c>
      <c r="D14" s="72">
        <v>174.51315500000001</v>
      </c>
      <c r="E14" s="72">
        <v>68.683678</v>
      </c>
      <c r="F14" s="72">
        <v>455.34538900000001</v>
      </c>
      <c r="G14" s="72">
        <v>370.59731540000001</v>
      </c>
      <c r="H14" s="72">
        <v>815.35100450000004</v>
      </c>
      <c r="I14" s="72">
        <v>376.69010028000002</v>
      </c>
      <c r="J14" s="72">
        <v>573.7559030000001</v>
      </c>
      <c r="K14" s="72">
        <v>359.80857799999995</v>
      </c>
      <c r="L14" s="82">
        <f t="shared" si="3"/>
        <v>-0.3728891047243833</v>
      </c>
      <c r="M14" s="64"/>
      <c r="N14" s="72">
        <v>187.19550000000001</v>
      </c>
      <c r="O14" s="72">
        <v>359.91669999999999</v>
      </c>
      <c r="P14" s="82">
        <f t="shared" si="4"/>
        <v>0.92267816266950842</v>
      </c>
    </row>
    <row r="15" spans="1:16" s="71" customFormat="1" ht="15" customHeight="1" x14ac:dyDescent="0.25">
      <c r="A15" s="91">
        <v>27</v>
      </c>
      <c r="B15" s="56" t="s">
        <v>22</v>
      </c>
      <c r="C15" s="58">
        <v>15256.0663073</v>
      </c>
      <c r="D15" s="58">
        <v>14719.826742450001</v>
      </c>
      <c r="E15" s="58">
        <v>26242.664898949999</v>
      </c>
      <c r="F15" s="58">
        <v>27746.468500999999</v>
      </c>
      <c r="G15" s="58">
        <v>36179.296586159995</v>
      </c>
      <c r="H15" s="58">
        <v>47053.331897207994</v>
      </c>
      <c r="I15" s="58">
        <v>55266.318055160002</v>
      </c>
      <c r="J15" s="58">
        <v>63190.062356128001</v>
      </c>
      <c r="K15" s="58">
        <v>62192.009954292</v>
      </c>
      <c r="L15" s="83">
        <f t="shared" si="3"/>
        <v>-1.5794451922062636E-2</v>
      </c>
      <c r="M15" s="50"/>
      <c r="N15" s="58">
        <v>25788.826399999998</v>
      </c>
      <c r="O15" s="58">
        <v>29865.982800000002</v>
      </c>
      <c r="P15" s="83">
        <f t="shared" si="4"/>
        <v>0.15809778765271787</v>
      </c>
    </row>
    <row r="16" spans="1:16" s="65" customFormat="1" ht="12.95" customHeight="1" x14ac:dyDescent="0.25">
      <c r="A16" s="73" t="s">
        <v>58</v>
      </c>
      <c r="B16" s="85" t="s">
        <v>101</v>
      </c>
      <c r="C16" s="72">
        <v>11746.931251</v>
      </c>
      <c r="D16" s="72">
        <v>11195.356513000001</v>
      </c>
      <c r="E16" s="72">
        <v>12125.622636</v>
      </c>
      <c r="F16" s="72">
        <v>12837.425479</v>
      </c>
      <c r="G16" s="72">
        <v>21318.542291999998</v>
      </c>
      <c r="H16" s="72">
        <v>22402.997228</v>
      </c>
      <c r="I16" s="72">
        <v>23033.120199000001</v>
      </c>
      <c r="J16" s="72">
        <v>29978.165484999998</v>
      </c>
      <c r="K16" s="72">
        <v>38575.810838999998</v>
      </c>
      <c r="L16" s="82">
        <f t="shared" si="3"/>
        <v>0.28679691418415687</v>
      </c>
      <c r="M16" s="64"/>
      <c r="N16" s="72">
        <v>14916.955099999999</v>
      </c>
      <c r="O16" s="72">
        <v>20371.2644</v>
      </c>
      <c r="P16" s="82">
        <f t="shared" si="4"/>
        <v>0.36564494988658924</v>
      </c>
    </row>
    <row r="17" spans="1:16" s="65" customFormat="1" ht="12.95" customHeight="1" x14ac:dyDescent="0.25">
      <c r="A17" s="73" t="s">
        <v>60</v>
      </c>
      <c r="B17" s="85" t="s">
        <v>103</v>
      </c>
      <c r="C17" s="72">
        <v>303.52760000000001</v>
      </c>
      <c r="D17" s="72">
        <v>243.928518</v>
      </c>
      <c r="E17" s="72">
        <v>9306.0622800000001</v>
      </c>
      <c r="F17" s="72">
        <v>10693.882638000001</v>
      </c>
      <c r="G17" s="72">
        <v>7634.300542</v>
      </c>
      <c r="H17" s="72">
        <v>18739.588480999999</v>
      </c>
      <c r="I17" s="72">
        <v>25077.080462999998</v>
      </c>
      <c r="J17" s="72">
        <v>25776.102272</v>
      </c>
      <c r="K17" s="72">
        <v>16369.932488</v>
      </c>
      <c r="L17" s="82">
        <f t="shared" si="3"/>
        <v>-0.364918236463459</v>
      </c>
      <c r="M17" s="64"/>
      <c r="N17" s="72">
        <v>7739.3967999999995</v>
      </c>
      <c r="O17" s="72">
        <v>5829.9925000000003</v>
      </c>
      <c r="P17" s="82">
        <f t="shared" si="4"/>
        <v>-0.24671228899905995</v>
      </c>
    </row>
    <row r="18" spans="1:16" s="65" customFormat="1" ht="12.95" customHeight="1" x14ac:dyDescent="0.25">
      <c r="A18" s="73" t="s">
        <v>59</v>
      </c>
      <c r="B18" s="85" t="s">
        <v>102</v>
      </c>
      <c r="C18" s="72">
        <v>3179.9163250000001</v>
      </c>
      <c r="D18" s="72">
        <v>3207.1817664499999</v>
      </c>
      <c r="E18" s="72">
        <v>4308.1183899500002</v>
      </c>
      <c r="F18" s="72">
        <v>3766.3870070000003</v>
      </c>
      <c r="G18" s="72">
        <v>6484.2267761599996</v>
      </c>
      <c r="H18" s="72">
        <v>4955.2882932080001</v>
      </c>
      <c r="I18" s="72">
        <v>6440.4046101599997</v>
      </c>
      <c r="J18" s="72">
        <v>6302.4517443279992</v>
      </c>
      <c r="K18" s="72">
        <v>7132.7251628719996</v>
      </c>
      <c r="L18" s="82">
        <f t="shared" si="3"/>
        <v>0.13173816353155243</v>
      </c>
      <c r="M18" s="64"/>
      <c r="N18" s="72">
        <v>3123.7208999999998</v>
      </c>
      <c r="O18" s="72">
        <v>3257.7242000000001</v>
      </c>
      <c r="P18" s="82">
        <f t="shared" si="4"/>
        <v>4.2898614917869393E-2</v>
      </c>
    </row>
    <row r="19" spans="1:16" ht="15" customHeight="1" x14ac:dyDescent="0.25">
      <c r="A19" s="34" t="s">
        <v>23</v>
      </c>
      <c r="B19" s="55" t="s">
        <v>24</v>
      </c>
      <c r="C19" s="57">
        <v>6260.3034950799001</v>
      </c>
      <c r="D19" s="57">
        <v>4185.0968356978101</v>
      </c>
      <c r="E19" s="57">
        <v>2794.2821061163199</v>
      </c>
      <c r="F19" s="57">
        <v>3839.0262432779696</v>
      </c>
      <c r="G19" s="57">
        <v>3721.3493473768299</v>
      </c>
      <c r="H19" s="57">
        <v>4740.4858459215502</v>
      </c>
      <c r="I19" s="57">
        <v>3582.0034389744096</v>
      </c>
      <c r="J19" s="57">
        <v>4183.7086518025299</v>
      </c>
      <c r="K19" s="57">
        <v>3637.3944536028998</v>
      </c>
      <c r="L19" s="81">
        <f t="shared" si="3"/>
        <v>-0.13058131998848754</v>
      </c>
      <c r="M19" s="41"/>
      <c r="N19" s="57">
        <v>1711.3708000000001</v>
      </c>
      <c r="O19" s="57">
        <v>2147.3802000000001</v>
      </c>
      <c r="P19" s="81">
        <f t="shared" si="4"/>
        <v>0.25477202252136122</v>
      </c>
    </row>
    <row r="20" spans="1:16" s="65" customFormat="1" ht="12.95" customHeight="1" x14ac:dyDescent="0.25">
      <c r="A20" s="73" t="s">
        <v>61</v>
      </c>
      <c r="B20" s="85" t="s">
        <v>104</v>
      </c>
      <c r="C20" s="72">
        <v>4224.113644</v>
      </c>
      <c r="D20" s="72">
        <v>2756.758049</v>
      </c>
      <c r="E20" s="72">
        <v>722.27855</v>
      </c>
      <c r="F20" s="72">
        <v>2026.85583</v>
      </c>
      <c r="G20" s="72">
        <v>2061.1274589999998</v>
      </c>
      <c r="H20" s="72">
        <v>3158.7677510000003</v>
      </c>
      <c r="I20" s="72">
        <v>2239.712642</v>
      </c>
      <c r="J20" s="72">
        <v>2972.551966</v>
      </c>
      <c r="K20" s="72">
        <v>2308.769534</v>
      </c>
      <c r="L20" s="82">
        <f t="shared" si="3"/>
        <v>-0.2233038949671301</v>
      </c>
      <c r="M20" s="64"/>
      <c r="N20" s="72">
        <v>1203.9321</v>
      </c>
      <c r="O20" s="72">
        <v>1520.3961000000002</v>
      </c>
      <c r="P20" s="82">
        <f t="shared" si="4"/>
        <v>0.26285867782742911</v>
      </c>
    </row>
    <row r="21" spans="1:16" s="65" customFormat="1" ht="12.95" customHeight="1" x14ac:dyDescent="0.25">
      <c r="A21" s="73" t="s">
        <v>62</v>
      </c>
      <c r="B21" s="85" t="s">
        <v>105</v>
      </c>
      <c r="C21" s="72">
        <v>955.7534740000001</v>
      </c>
      <c r="D21" s="72">
        <v>622.96963500000004</v>
      </c>
      <c r="E21" s="72">
        <v>936.22101300000008</v>
      </c>
      <c r="F21" s="72">
        <v>871.78274499999998</v>
      </c>
      <c r="G21" s="72">
        <v>825.45877000000007</v>
      </c>
      <c r="H21" s="72">
        <v>828.35647600000004</v>
      </c>
      <c r="I21" s="72">
        <v>690.91925000000003</v>
      </c>
      <c r="J21" s="72">
        <v>680.16138000000001</v>
      </c>
      <c r="K21" s="72">
        <v>718.92457360000003</v>
      </c>
      <c r="L21" s="82">
        <f t="shared" si="3"/>
        <v>5.6991171124711748E-2</v>
      </c>
      <c r="M21" s="64"/>
      <c r="N21" s="72">
        <v>241.1738</v>
      </c>
      <c r="O21" s="72">
        <v>385.54609999999997</v>
      </c>
      <c r="P21" s="82">
        <f t="shared" si="4"/>
        <v>0.59862348231856011</v>
      </c>
    </row>
    <row r="22" spans="1:16" s="65" customFormat="1" ht="12.95" customHeight="1" x14ac:dyDescent="0.25">
      <c r="A22" s="73" t="s">
        <v>63</v>
      </c>
      <c r="B22" s="85" t="s">
        <v>106</v>
      </c>
      <c r="C22" s="72">
        <v>106.39712</v>
      </c>
      <c r="D22" s="72">
        <v>90.800466</v>
      </c>
      <c r="E22" s="72">
        <v>135.96768599999999</v>
      </c>
      <c r="F22" s="72">
        <v>119.19356500000001</v>
      </c>
      <c r="G22" s="72">
        <v>98.265495000000001</v>
      </c>
      <c r="H22" s="72">
        <v>95.984456399999999</v>
      </c>
      <c r="I22" s="72">
        <v>86.695116999999996</v>
      </c>
      <c r="J22" s="72">
        <v>52.084559999999996</v>
      </c>
      <c r="K22" s="72">
        <v>94.580259999999996</v>
      </c>
      <c r="L22" s="82">
        <f t="shared" si="3"/>
        <v>0.8158982239650292</v>
      </c>
      <c r="M22" s="64"/>
      <c r="N22" s="72">
        <v>47.124199999999995</v>
      </c>
      <c r="O22" s="72">
        <v>74.883099999999999</v>
      </c>
      <c r="P22" s="82">
        <f t="shared" si="4"/>
        <v>0.58905827579035841</v>
      </c>
    </row>
    <row r="23" spans="1:16" ht="15" customHeight="1" x14ac:dyDescent="0.25">
      <c r="A23" s="34" t="s">
        <v>25</v>
      </c>
      <c r="B23" s="55" t="s">
        <v>26</v>
      </c>
      <c r="C23" s="57">
        <v>0.96970199999999995</v>
      </c>
      <c r="D23" s="57">
        <v>0.33312870000000006</v>
      </c>
      <c r="E23" s="57">
        <v>0.50462905999999996</v>
      </c>
      <c r="F23" s="57">
        <v>0.37688159999999998</v>
      </c>
      <c r="G23" s="57">
        <v>0.28979140000000003</v>
      </c>
      <c r="H23" s="57">
        <v>0.79259172</v>
      </c>
      <c r="I23" s="57">
        <v>0.97873323100000009</v>
      </c>
      <c r="J23" s="57">
        <v>1.321949128</v>
      </c>
      <c r="K23" s="57">
        <v>2.3067760260000001</v>
      </c>
      <c r="L23" s="81">
        <f t="shared" si="3"/>
        <v>0.74498093545397026</v>
      </c>
      <c r="M23" s="41"/>
      <c r="N23" s="57">
        <v>1.3748</v>
      </c>
      <c r="O23" s="57">
        <v>0.495</v>
      </c>
      <c r="P23" s="81">
        <f t="shared" si="4"/>
        <v>-0.63994762874599942</v>
      </c>
    </row>
    <row r="24" spans="1:16" ht="15" customHeight="1" x14ac:dyDescent="0.25">
      <c r="A24" s="34" t="s">
        <v>27</v>
      </c>
      <c r="B24" s="55" t="s">
        <v>28</v>
      </c>
      <c r="C24" s="57">
        <v>24749.460994798003</v>
      </c>
      <c r="D24" s="57">
        <v>19342.09399084</v>
      </c>
      <c r="E24" s="57">
        <v>15500.969648318</v>
      </c>
      <c r="F24" s="57">
        <v>15404.964755785</v>
      </c>
      <c r="G24" s="57">
        <v>16928.746906404998</v>
      </c>
      <c r="H24" s="57">
        <v>14559.352922856999</v>
      </c>
      <c r="I24" s="57">
        <v>14213.941558333001</v>
      </c>
      <c r="J24" s="57">
        <v>16433.790291417001</v>
      </c>
      <c r="K24" s="57">
        <v>17597.816387219002</v>
      </c>
      <c r="L24" s="81">
        <f t="shared" si="3"/>
        <v>7.0831261392567901E-2</v>
      </c>
      <c r="M24" s="41"/>
      <c r="N24" s="57">
        <v>7005.5725000000002</v>
      </c>
      <c r="O24" s="57">
        <v>8812.6013000000003</v>
      </c>
      <c r="P24" s="81">
        <f t="shared" si="4"/>
        <v>0.25794163146552251</v>
      </c>
    </row>
    <row r="25" spans="1:16" s="65" customFormat="1" ht="12.95" customHeight="1" x14ac:dyDescent="0.25">
      <c r="A25" s="73" t="s">
        <v>65</v>
      </c>
      <c r="B25" s="85" t="s">
        <v>108</v>
      </c>
      <c r="C25" s="72">
        <v>22382.698709</v>
      </c>
      <c r="D25" s="72">
        <v>16402.332242</v>
      </c>
      <c r="E25" s="72">
        <v>11978.142525879999</v>
      </c>
      <c r="F25" s="72">
        <v>11073.561210000002</v>
      </c>
      <c r="G25" s="72">
        <v>11117.452328333</v>
      </c>
      <c r="H25" s="72">
        <v>8626.0832069780008</v>
      </c>
      <c r="I25" s="72">
        <v>7854.4476840700008</v>
      </c>
      <c r="J25" s="72">
        <v>9365.1606378400011</v>
      </c>
      <c r="K25" s="72">
        <v>9027.1122905609991</v>
      </c>
      <c r="L25" s="82">
        <f t="shared" si="3"/>
        <v>-3.6096374675423593E-2</v>
      </c>
      <c r="M25" s="64"/>
      <c r="N25" s="72">
        <v>3618.8649999999998</v>
      </c>
      <c r="O25" s="72">
        <v>4330.5639000000001</v>
      </c>
      <c r="P25" s="82">
        <f t="shared" si="4"/>
        <v>0.19666356716815914</v>
      </c>
    </row>
    <row r="26" spans="1:16" s="65" customFormat="1" ht="12.95" customHeight="1" x14ac:dyDescent="0.25">
      <c r="A26" s="73" t="s">
        <v>64</v>
      </c>
      <c r="B26" s="85" t="s">
        <v>107</v>
      </c>
      <c r="C26" s="72">
        <v>1146.110316</v>
      </c>
      <c r="D26" s="72">
        <v>1535.659079</v>
      </c>
      <c r="E26" s="72">
        <v>2212.3885010000004</v>
      </c>
      <c r="F26" s="72">
        <v>3123.939977</v>
      </c>
      <c r="G26" s="72">
        <v>4360.4269261100007</v>
      </c>
      <c r="H26" s="72">
        <v>4323.2009921730005</v>
      </c>
      <c r="I26" s="72">
        <v>4959.2604769919999</v>
      </c>
      <c r="J26" s="72">
        <v>5584.8300729080001</v>
      </c>
      <c r="K26" s="72">
        <v>6934.8084637890006</v>
      </c>
      <c r="L26" s="82">
        <f t="shared" si="3"/>
        <v>0.24172237530193508</v>
      </c>
      <c r="M26" s="64"/>
      <c r="N26" s="72">
        <v>2740.0364</v>
      </c>
      <c r="O26" s="72">
        <v>3754.636</v>
      </c>
      <c r="P26" s="82">
        <f t="shared" si="4"/>
        <v>0.37028690567760347</v>
      </c>
    </row>
    <row r="27" spans="1:16" s="65" customFormat="1" ht="12.95" customHeight="1" x14ac:dyDescent="0.25">
      <c r="A27" s="73" t="s">
        <v>66</v>
      </c>
      <c r="B27" s="85" t="s">
        <v>109</v>
      </c>
      <c r="C27" s="72">
        <v>859.94442000000004</v>
      </c>
      <c r="D27" s="72">
        <v>984.05523899999991</v>
      </c>
      <c r="E27" s="72">
        <v>1010.603759</v>
      </c>
      <c r="F27" s="72">
        <v>919.040164</v>
      </c>
      <c r="G27" s="72">
        <v>1028.707539</v>
      </c>
      <c r="H27" s="72">
        <v>1132.7264779999998</v>
      </c>
      <c r="I27" s="72">
        <v>1033.869792</v>
      </c>
      <c r="J27" s="72">
        <v>1216.9598270000001</v>
      </c>
      <c r="K27" s="72">
        <v>1352.7131449999999</v>
      </c>
      <c r="L27" s="82">
        <f t="shared" si="3"/>
        <v>0.11155119091700283</v>
      </c>
      <c r="M27" s="64"/>
      <c r="N27" s="72">
        <v>533.37930000000006</v>
      </c>
      <c r="O27" s="72">
        <v>574.98669999999993</v>
      </c>
      <c r="P27" s="82">
        <f t="shared" si="4"/>
        <v>7.8007151758607618E-2</v>
      </c>
    </row>
    <row r="28" spans="1:16" ht="15" customHeight="1" x14ac:dyDescent="0.25">
      <c r="A28" s="34" t="s">
        <v>29</v>
      </c>
      <c r="B28" s="55" t="s">
        <v>30</v>
      </c>
      <c r="C28" s="57">
        <v>7.794356402</v>
      </c>
      <c r="D28" s="57">
        <v>2.9094934600000002</v>
      </c>
      <c r="E28" s="57">
        <v>2.2150015600000001</v>
      </c>
      <c r="F28" s="57">
        <v>5.3651816300000004</v>
      </c>
      <c r="G28" s="57">
        <v>2.2682571769999997</v>
      </c>
      <c r="H28" s="57">
        <v>1.0025319399999999</v>
      </c>
      <c r="I28" s="57">
        <v>1.4009521139999999</v>
      </c>
      <c r="J28" s="57">
        <v>2.617520222</v>
      </c>
      <c r="K28" s="57">
        <v>8.1433431089999999</v>
      </c>
      <c r="L28" s="81" t="str">
        <f t="shared" si="3"/>
        <v>в 3,1 раза</v>
      </c>
      <c r="M28" s="41"/>
      <c r="N28" s="57">
        <v>3.1921999999999997</v>
      </c>
      <c r="O28" s="57">
        <v>1.5509000000000002</v>
      </c>
      <c r="P28" s="81">
        <f t="shared" si="4"/>
        <v>-0.51415951381492375</v>
      </c>
    </row>
    <row r="29" spans="1:16" ht="15" customHeight="1" x14ac:dyDescent="0.25">
      <c r="A29" s="34">
        <v>71</v>
      </c>
      <c r="B29" s="55" t="s">
        <v>31</v>
      </c>
      <c r="C29" s="57">
        <v>1.0212683388999999</v>
      </c>
      <c r="D29" s="57">
        <v>0.86985189082199998</v>
      </c>
      <c r="E29" s="57">
        <v>0.56502090299999996</v>
      </c>
      <c r="F29" s="57">
        <v>0.85337520878400008</v>
      </c>
      <c r="G29" s="57">
        <v>1.1416370360000001</v>
      </c>
      <c r="H29" s="57">
        <v>0.70823332400000005</v>
      </c>
      <c r="I29" s="57">
        <v>0.79962130899999995</v>
      </c>
      <c r="J29" s="57">
        <v>1.0778645910540001</v>
      </c>
      <c r="K29" s="57">
        <v>0.75546869590999999</v>
      </c>
      <c r="L29" s="81">
        <f t="shared" si="3"/>
        <v>-0.29910611946973997</v>
      </c>
      <c r="M29" s="41"/>
      <c r="N29" s="92">
        <v>0.17909999999999998</v>
      </c>
      <c r="O29" s="92">
        <v>0.29089999999999999</v>
      </c>
      <c r="P29" s="81">
        <f t="shared" si="4"/>
        <v>0.62423227247347857</v>
      </c>
    </row>
    <row r="30" spans="1:16" ht="15" customHeight="1" x14ac:dyDescent="0.25">
      <c r="A30" s="34" t="s">
        <v>32</v>
      </c>
      <c r="B30" s="55" t="s">
        <v>33</v>
      </c>
      <c r="C30" s="57">
        <v>1165.7097985224</v>
      </c>
      <c r="D30" s="57">
        <v>732.97050944599994</v>
      </c>
      <c r="E30" s="57">
        <v>3111.2630445897003</v>
      </c>
      <c r="F30" s="57">
        <v>738.17942663090002</v>
      </c>
      <c r="G30" s="57">
        <v>484.86333695099995</v>
      </c>
      <c r="H30" s="57">
        <v>364.31990882100001</v>
      </c>
      <c r="I30" s="57">
        <v>492.74698482399998</v>
      </c>
      <c r="J30" s="57">
        <v>216.280597825</v>
      </c>
      <c r="K30" s="57">
        <v>63.516994156000003</v>
      </c>
      <c r="L30" s="81">
        <f t="shared" si="3"/>
        <v>-0.70632134923450796</v>
      </c>
      <c r="M30" s="41"/>
      <c r="N30" s="57">
        <v>21.677099999999999</v>
      </c>
      <c r="O30" s="57">
        <v>11.741700000000002</v>
      </c>
      <c r="P30" s="81">
        <f t="shared" si="4"/>
        <v>-0.45833621656033319</v>
      </c>
    </row>
    <row r="31" spans="1:16" ht="15" customHeight="1" x14ac:dyDescent="0.25">
      <c r="A31" s="34" t="s">
        <v>34</v>
      </c>
      <c r="B31" s="55" t="s">
        <v>35</v>
      </c>
      <c r="C31" s="57">
        <v>174.94896246879998</v>
      </c>
      <c r="D31" s="57">
        <v>97.505818656342996</v>
      </c>
      <c r="E31" s="57">
        <v>151.58750422678</v>
      </c>
      <c r="F31" s="57">
        <v>88.424506132399998</v>
      </c>
      <c r="G31" s="57">
        <v>54.628701036999999</v>
      </c>
      <c r="H31" s="57">
        <v>104.158135673</v>
      </c>
      <c r="I31" s="57">
        <v>106.176451474</v>
      </c>
      <c r="J31" s="57">
        <v>46.560653148</v>
      </c>
      <c r="K31" s="57">
        <v>37.577355998000002</v>
      </c>
      <c r="L31" s="81">
        <f t="shared" si="3"/>
        <v>-0.19293752433938682</v>
      </c>
      <c r="M31" s="41"/>
      <c r="N31" s="57">
        <v>19.005400000000002</v>
      </c>
      <c r="O31" s="57">
        <v>11.6623</v>
      </c>
      <c r="P31" s="81">
        <f t="shared" si="4"/>
        <v>-0.38636913719258736</v>
      </c>
    </row>
    <row r="32" spans="1:16" ht="15" customHeight="1" x14ac:dyDescent="0.25">
      <c r="A32" s="34" t="s">
        <v>36</v>
      </c>
      <c r="B32" s="55" t="s">
        <v>37</v>
      </c>
      <c r="C32" s="57">
        <v>14.557720004999998</v>
      </c>
      <c r="D32" s="57">
        <v>18.897538216000001</v>
      </c>
      <c r="E32" s="57">
        <v>8.0196086130000008</v>
      </c>
      <c r="F32" s="57">
        <v>1.3232853820000001</v>
      </c>
      <c r="G32" s="57">
        <v>1.719946108</v>
      </c>
      <c r="H32" s="57">
        <v>2.0066525720000001</v>
      </c>
      <c r="I32" s="57">
        <v>1.6646333019999999</v>
      </c>
      <c r="J32" s="57">
        <v>2.880541231</v>
      </c>
      <c r="K32" s="57">
        <v>5.0352136309999995</v>
      </c>
      <c r="L32" s="81">
        <f t="shared" si="3"/>
        <v>0.74800956737286128</v>
      </c>
      <c r="M32" s="41"/>
      <c r="N32" s="57">
        <v>2.1149</v>
      </c>
      <c r="O32" s="57">
        <v>5.0121000000000002</v>
      </c>
      <c r="P32" s="81" t="str">
        <f t="shared" si="4"/>
        <v>в 2,4 раза</v>
      </c>
    </row>
    <row r="33" spans="1:16" x14ac:dyDescent="0.25">
      <c r="A33" s="35"/>
      <c r="B33" s="40"/>
      <c r="C33" s="36"/>
      <c r="D33" s="36"/>
      <c r="E33" s="36"/>
      <c r="F33" s="36"/>
      <c r="G33" s="36"/>
      <c r="H33" s="36"/>
      <c r="I33" s="36"/>
      <c r="J33" s="36"/>
      <c r="K33" s="36"/>
      <c r="L33" s="41"/>
      <c r="M33" s="41"/>
      <c r="N33" s="36"/>
      <c r="O33" s="36"/>
      <c r="P33" s="41"/>
    </row>
    <row r="34" spans="1:16" x14ac:dyDescent="0.25">
      <c r="A34" s="42"/>
      <c r="B34" s="43"/>
      <c r="C34" s="86"/>
      <c r="D34" s="86"/>
      <c r="E34" s="86"/>
      <c r="F34" s="86"/>
      <c r="G34" s="86"/>
      <c r="H34" s="86"/>
      <c r="I34" s="86"/>
      <c r="J34" s="86"/>
      <c r="K34" s="86"/>
      <c r="L34" s="37"/>
      <c r="M34" s="51"/>
      <c r="N34" s="86"/>
      <c r="O34" s="86"/>
      <c r="P34" s="37"/>
    </row>
    <row r="35" spans="1:16" ht="15" customHeight="1" x14ac:dyDescent="0.25">
      <c r="A35" s="213" t="s">
        <v>2</v>
      </c>
      <c r="B35" s="214"/>
      <c r="C35" s="90">
        <v>10255.600531059499</v>
      </c>
      <c r="D35" s="90">
        <v>12460.711749891199</v>
      </c>
      <c r="E35" s="90">
        <v>6665.8797618210501</v>
      </c>
      <c r="F35" s="90">
        <v>10049.7832605719</v>
      </c>
      <c r="G35" s="90">
        <v>12764.486702231299</v>
      </c>
      <c r="H35" s="90">
        <v>13035.532797145899</v>
      </c>
      <c r="I35" s="90">
        <v>13294.2579655763</v>
      </c>
      <c r="J35" s="90">
        <v>12959.3011317686</v>
      </c>
      <c r="K35" s="90">
        <v>8749.4341857648997</v>
      </c>
      <c r="L35" s="80">
        <f t="shared" ref="L35:L65" si="5">IFERROR(IF((K35/J35-1)&lt;1,K35/J35-1,(IF(K35/J35&gt;10,"в "&amp;ROUND(K35/J35,0)&amp;" раз","в "&amp;ROUND(K35/J35,1)&amp;" раза"))),"")</f>
        <v>-0.32485293020034678</v>
      </c>
      <c r="M35" s="49"/>
      <c r="N35" s="90">
        <v>3333.9627999999998</v>
      </c>
      <c r="O35" s="90">
        <v>3278.7386000000001</v>
      </c>
      <c r="P35" s="80">
        <f t="shared" ref="P35:P65" si="6">IFERROR(IF((O35/N35-1)&lt;1,O35/N35-1,(IF(O35/N35&gt;10,"в "&amp;ROUND(O35/N35,0)&amp;" раз","в "&amp;ROUND(O35/N35,1)&amp;" раза"))),"")</f>
        <v>-1.656413202930751E-2</v>
      </c>
    </row>
    <row r="36" spans="1:16" x14ac:dyDescent="0.25">
      <c r="A36" s="34" t="s">
        <v>18</v>
      </c>
      <c r="B36" s="67" t="s">
        <v>19</v>
      </c>
      <c r="C36" s="57">
        <v>1558.0301442059999</v>
      </c>
      <c r="D36" s="57">
        <v>1640.5839146999999</v>
      </c>
      <c r="E36" s="57">
        <v>1326.7936378270001</v>
      </c>
      <c r="F36" s="57">
        <v>1422.0689001139999</v>
      </c>
      <c r="G36" s="57">
        <v>1628.9032530740001</v>
      </c>
      <c r="H36" s="57">
        <v>1395.3711672469999</v>
      </c>
      <c r="I36" s="57">
        <v>1414.2750246195999</v>
      </c>
      <c r="J36" s="57">
        <v>1584.6011330444001</v>
      </c>
      <c r="K36" s="57">
        <v>1349.3192551460002</v>
      </c>
      <c r="L36" s="81">
        <f t="shared" si="5"/>
        <v>-0.14848019037217697</v>
      </c>
      <c r="M36" s="41"/>
      <c r="N36" s="57">
        <v>544.06880000000001</v>
      </c>
      <c r="O36" s="57">
        <v>536.38810000000001</v>
      </c>
      <c r="P36" s="81">
        <f t="shared" si="6"/>
        <v>-1.4117148419464653E-2</v>
      </c>
    </row>
    <row r="37" spans="1:16" s="65" customFormat="1" ht="12.95" customHeight="1" x14ac:dyDescent="0.25">
      <c r="A37" s="73" t="s">
        <v>48</v>
      </c>
      <c r="B37" s="85" t="s">
        <v>47</v>
      </c>
      <c r="C37" s="72">
        <v>201.33915999999999</v>
      </c>
      <c r="D37" s="72">
        <v>241.52816999999999</v>
      </c>
      <c r="E37" s="72">
        <v>175.034617</v>
      </c>
      <c r="F37" s="72">
        <v>156.21623399999999</v>
      </c>
      <c r="G37" s="72">
        <v>138.235834479</v>
      </c>
      <c r="H37" s="72">
        <v>126.31440354</v>
      </c>
      <c r="I37" s="72">
        <v>110.47003791</v>
      </c>
      <c r="J37" s="72">
        <v>86.084426276000002</v>
      </c>
      <c r="K37" s="72">
        <v>83.298244752000002</v>
      </c>
      <c r="L37" s="82">
        <f>IFERROR(IF((K37/J37-1)&lt;1,K37/J37-1,(IF(K37/J37&gt;10,"в "&amp;ROUND(K37/J37,0)&amp;" раз","в "&amp;ROUND(K37/J37,1)&amp;" раза"))),"")</f>
        <v>-3.2365686158691176E-2</v>
      </c>
      <c r="M37" s="64"/>
      <c r="N37" s="72">
        <v>33.928699999999999</v>
      </c>
      <c r="O37" s="72">
        <v>63.210999999999999</v>
      </c>
      <c r="P37" s="82">
        <f>IFERROR(IF((O37/N37-1)&lt;1,O37/N37-1,(IF(O37/N37&gt;10,"в "&amp;ROUND(O37/N37,0)&amp;" раз","в "&amp;ROUND(O37/N37,1)&amp;" раза"))),"")</f>
        <v>0.8630539926375016</v>
      </c>
    </row>
    <row r="38" spans="1:16" s="65" customFormat="1" ht="12.95" customHeight="1" x14ac:dyDescent="0.25">
      <c r="A38" s="73" t="s">
        <v>88</v>
      </c>
      <c r="B38" s="85" t="s">
        <v>131</v>
      </c>
      <c r="C38" s="72">
        <v>76.539349000000001</v>
      </c>
      <c r="D38" s="72">
        <v>95.856542000000005</v>
      </c>
      <c r="E38" s="72">
        <v>99.559939</v>
      </c>
      <c r="F38" s="72">
        <v>90.064512000000008</v>
      </c>
      <c r="G38" s="72">
        <v>109.29177779599999</v>
      </c>
      <c r="H38" s="72">
        <v>103.897437414</v>
      </c>
      <c r="I38" s="72">
        <v>78.482116546</v>
      </c>
      <c r="J38" s="72">
        <v>92.62131226000001</v>
      </c>
      <c r="K38" s="72">
        <v>104.08736811999999</v>
      </c>
      <c r="L38" s="82">
        <f>IFERROR(IF((K38/J38-1)&lt;1,K38/J38-1,(IF(K38/J38&gt;10,"в "&amp;ROUND(K38/J38,0)&amp;" раз","в "&amp;ROUND(K38/J38,1)&amp;" раза"))),"")</f>
        <v>0.12379500549304767</v>
      </c>
      <c r="M38" s="64"/>
      <c r="N38" s="72">
        <v>36.106000000000002</v>
      </c>
      <c r="O38" s="72">
        <v>34.853099999999998</v>
      </c>
      <c r="P38" s="82">
        <f>IFERROR(IF((O38/N38-1)&lt;1,O38/N38-1,(IF(O38/N38&gt;10,"в "&amp;ROUND(O38/N38,0)&amp;" раз","в "&amp;ROUND(O38/N38,1)&amp;" раза"))),"")</f>
        <v>-3.4700603777765626E-2</v>
      </c>
    </row>
    <row r="39" spans="1:16" s="65" customFormat="1" ht="12.95" customHeight="1" x14ac:dyDescent="0.25">
      <c r="A39" s="73" t="s">
        <v>86</v>
      </c>
      <c r="B39" s="85" t="s">
        <v>87</v>
      </c>
      <c r="C39" s="72">
        <v>16.800947000000001</v>
      </c>
      <c r="D39" s="72">
        <v>22.845745000000001</v>
      </c>
      <c r="E39" s="72">
        <v>20.104355999999999</v>
      </c>
      <c r="F39" s="72">
        <v>31.788633000000001</v>
      </c>
      <c r="G39" s="72">
        <v>28.203830660000001</v>
      </c>
      <c r="H39" s="72">
        <v>42.043436900000003</v>
      </c>
      <c r="I39" s="72">
        <v>56.488362799999997</v>
      </c>
      <c r="J39" s="72">
        <v>50.746923770000002</v>
      </c>
      <c r="K39" s="72">
        <v>36.828942312999999</v>
      </c>
      <c r="L39" s="82">
        <f>IFERROR(IF((K39/J39-1)&lt;1,K39/J39-1,(IF(K39/J39&gt;10,"в "&amp;ROUND(K39/J39,0)&amp;" раз","в "&amp;ROUND(K39/J39,1)&amp;" раза"))),"")</f>
        <v>-0.27426256456608866</v>
      </c>
      <c r="M39" s="64"/>
      <c r="N39" s="72">
        <v>12.242899999999999</v>
      </c>
      <c r="O39" s="72">
        <v>22.474900000000002</v>
      </c>
      <c r="P39" s="82">
        <f>IFERROR(IF((O39/N39-1)&lt;1,O39/N39-1,(IF(O39/N39&gt;10,"в "&amp;ROUND(O39/N39,0)&amp;" раз","в "&amp;ROUND(O39/N39,1)&amp;" раза"))),"")</f>
        <v>0.83574969982602187</v>
      </c>
    </row>
    <row r="40" spans="1:16" s="65" customFormat="1" ht="12.95" customHeight="1" x14ac:dyDescent="0.25">
      <c r="A40" s="73" t="s">
        <v>72</v>
      </c>
      <c r="B40" s="85" t="s">
        <v>115</v>
      </c>
      <c r="C40" s="72">
        <v>124.60438275</v>
      </c>
      <c r="D40" s="72">
        <v>62.277140750000001</v>
      </c>
      <c r="E40" s="72">
        <v>60.799624999999999</v>
      </c>
      <c r="F40" s="72">
        <v>69.230149999999995</v>
      </c>
      <c r="G40" s="72">
        <v>78.559525999999991</v>
      </c>
      <c r="H40" s="72">
        <v>65.117085000000003</v>
      </c>
      <c r="I40" s="72">
        <v>50.068135999999996</v>
      </c>
      <c r="J40" s="72">
        <v>66.695243839999989</v>
      </c>
      <c r="K40" s="72">
        <v>28.358185000000002</v>
      </c>
      <c r="L40" s="82">
        <f>IFERROR(IF((K40/J40-1)&lt;1,K40/J40-1,(IF(K40/J40&gt;10,"в "&amp;ROUND(K40/J40,0)&amp;" раз","в "&amp;ROUND(K40/J40,1)&amp;" раза"))),"")</f>
        <v>-0.57480948614521166</v>
      </c>
      <c r="M40" s="64"/>
      <c r="N40" s="72">
        <v>0.9677</v>
      </c>
      <c r="O40" s="72">
        <v>22.381599999999999</v>
      </c>
      <c r="P40" s="82" t="str">
        <f t="shared" si="6"/>
        <v>в 23 раз</v>
      </c>
    </row>
    <row r="41" spans="1:16" x14ac:dyDescent="0.25">
      <c r="A41" s="34" t="s">
        <v>20</v>
      </c>
      <c r="B41" s="68" t="s">
        <v>21</v>
      </c>
      <c r="C41" s="57">
        <v>1070.0093201300001</v>
      </c>
      <c r="D41" s="57">
        <v>1828.2406699999999</v>
      </c>
      <c r="E41" s="57">
        <v>412.22759995000001</v>
      </c>
      <c r="F41" s="57">
        <v>620.18653864999999</v>
      </c>
      <c r="G41" s="57">
        <v>1038.884467029</v>
      </c>
      <c r="H41" s="57">
        <v>703.43648265700006</v>
      </c>
      <c r="I41" s="57">
        <v>629.71923658799994</v>
      </c>
      <c r="J41" s="57">
        <v>489.77616189700001</v>
      </c>
      <c r="K41" s="57">
        <v>354.51271878499995</v>
      </c>
      <c r="L41" s="81">
        <f t="shared" si="5"/>
        <v>-0.2761740028099734</v>
      </c>
      <c r="M41" s="41"/>
      <c r="N41" s="57">
        <v>149.31720000000001</v>
      </c>
      <c r="O41" s="57">
        <v>143.9589</v>
      </c>
      <c r="P41" s="81">
        <f t="shared" si="6"/>
        <v>-3.588535011371774E-2</v>
      </c>
    </row>
    <row r="42" spans="1:16" x14ac:dyDescent="0.25">
      <c r="A42" s="70">
        <v>27</v>
      </c>
      <c r="B42" s="69" t="s">
        <v>22</v>
      </c>
      <c r="C42" s="58">
        <v>537.95005313000001</v>
      </c>
      <c r="D42" s="58">
        <v>446.908883</v>
      </c>
      <c r="E42" s="58">
        <v>186.46944859999999</v>
      </c>
      <c r="F42" s="58">
        <v>351.22197740000001</v>
      </c>
      <c r="G42" s="58">
        <v>419.72343147399999</v>
      </c>
      <c r="H42" s="58">
        <v>343.042166984</v>
      </c>
      <c r="I42" s="58">
        <v>264.25103942200002</v>
      </c>
      <c r="J42" s="58">
        <v>51.731478410999998</v>
      </c>
      <c r="K42" s="58">
        <v>193.983479711</v>
      </c>
      <c r="L42" s="81" t="str">
        <f t="shared" si="5"/>
        <v>в 3,7 раза</v>
      </c>
      <c r="M42" s="50"/>
      <c r="N42" s="58">
        <v>81.896600000000007</v>
      </c>
      <c r="O42" s="58">
        <v>95.241699999999994</v>
      </c>
      <c r="P42" s="81">
        <f t="shared" si="6"/>
        <v>0.1629505986817521</v>
      </c>
    </row>
    <row r="43" spans="1:16" x14ac:dyDescent="0.25">
      <c r="A43" s="34" t="s">
        <v>23</v>
      </c>
      <c r="B43" s="68" t="s">
        <v>24</v>
      </c>
      <c r="C43" s="57">
        <v>1109.7261490820399</v>
      </c>
      <c r="D43" s="57">
        <v>1334.11404428275</v>
      </c>
      <c r="E43" s="57">
        <v>914.18874487274195</v>
      </c>
      <c r="F43" s="57">
        <v>1370.10981203852</v>
      </c>
      <c r="G43" s="57">
        <v>1639.4562912665499</v>
      </c>
      <c r="H43" s="57">
        <v>1818.4193929645</v>
      </c>
      <c r="I43" s="57">
        <v>1970.67348586292</v>
      </c>
      <c r="J43" s="57">
        <v>2222.1162358623696</v>
      </c>
      <c r="K43" s="57">
        <v>1623.8559230205501</v>
      </c>
      <c r="L43" s="81">
        <f t="shared" si="5"/>
        <v>-0.26922998139637988</v>
      </c>
      <c r="M43" s="41"/>
      <c r="N43" s="57">
        <v>583.01690000000008</v>
      </c>
      <c r="O43" s="57">
        <v>647.40959999999995</v>
      </c>
      <c r="P43" s="81">
        <f t="shared" si="6"/>
        <v>0.11044739869461728</v>
      </c>
    </row>
    <row r="44" spans="1:16" s="65" customFormat="1" ht="12.95" customHeight="1" x14ac:dyDescent="0.25">
      <c r="A44" s="73" t="s">
        <v>73</v>
      </c>
      <c r="B44" s="85" t="s">
        <v>116</v>
      </c>
      <c r="C44" s="72">
        <v>558.12293879820004</v>
      </c>
      <c r="D44" s="72">
        <v>725.87876890220002</v>
      </c>
      <c r="E44" s="72">
        <v>427.40310919276004</v>
      </c>
      <c r="F44" s="72">
        <v>617.76151897393504</v>
      </c>
      <c r="G44" s="72">
        <v>706.15458932759998</v>
      </c>
      <c r="H44" s="72">
        <v>748.79259667671295</v>
      </c>
      <c r="I44" s="72">
        <v>807.49190173000306</v>
      </c>
      <c r="J44" s="72">
        <v>954.59496189697995</v>
      </c>
      <c r="K44" s="72">
        <v>553.26544833766309</v>
      </c>
      <c r="L44" s="82">
        <f t="shared" si="5"/>
        <v>-0.42041863782917011</v>
      </c>
      <c r="M44" s="64"/>
      <c r="N44" s="72">
        <v>189.3938</v>
      </c>
      <c r="O44" s="72">
        <v>217.9494</v>
      </c>
      <c r="P44" s="82">
        <f t="shared" si="6"/>
        <v>0.15077367896942762</v>
      </c>
    </row>
    <row r="45" spans="1:16" s="65" customFormat="1" ht="12.95" customHeight="1" x14ac:dyDescent="0.25">
      <c r="A45" s="73" t="s">
        <v>74</v>
      </c>
      <c r="B45" s="85" t="s">
        <v>117</v>
      </c>
      <c r="C45" s="72">
        <v>108.57920505433999</v>
      </c>
      <c r="D45" s="72">
        <v>123.64068239332001</v>
      </c>
      <c r="E45" s="72">
        <v>123.50290904086201</v>
      </c>
      <c r="F45" s="72">
        <v>176.10443493227001</v>
      </c>
      <c r="G45" s="72">
        <v>215.30656905634501</v>
      </c>
      <c r="H45" s="72">
        <v>284.66444712571501</v>
      </c>
      <c r="I45" s="72">
        <v>290.26587265464502</v>
      </c>
      <c r="J45" s="72">
        <v>345.73934288143704</v>
      </c>
      <c r="K45" s="72">
        <v>369.63580409667196</v>
      </c>
      <c r="L45" s="82">
        <f t="shared" si="5"/>
        <v>6.9116985692396771E-2</v>
      </c>
      <c r="M45" s="64"/>
      <c r="N45" s="72">
        <v>151.75029999999998</v>
      </c>
      <c r="O45" s="72">
        <v>168.0634</v>
      </c>
      <c r="P45" s="82">
        <f t="shared" si="6"/>
        <v>0.10749962273550717</v>
      </c>
    </row>
    <row r="46" spans="1:16" s="65" customFormat="1" ht="12.95" customHeight="1" x14ac:dyDescent="0.25">
      <c r="A46" s="73" t="s">
        <v>89</v>
      </c>
      <c r="B46" s="85" t="s">
        <v>132</v>
      </c>
      <c r="C46" s="72">
        <v>157.11418125</v>
      </c>
      <c r="D46" s="72">
        <v>163.70115723000001</v>
      </c>
      <c r="E46" s="72">
        <v>135.445959985</v>
      </c>
      <c r="F46" s="72">
        <v>212.562302491</v>
      </c>
      <c r="G46" s="72">
        <v>230.63087792200002</v>
      </c>
      <c r="H46" s="72">
        <v>240.90844220600002</v>
      </c>
      <c r="I46" s="72">
        <v>297.62460721100001</v>
      </c>
      <c r="J46" s="72">
        <v>340.80554746999996</v>
      </c>
      <c r="K46" s="72">
        <v>273.032710404</v>
      </c>
      <c r="L46" s="82">
        <f t="shared" si="5"/>
        <v>-0.19886072151441669</v>
      </c>
      <c r="M46" s="64"/>
      <c r="N46" s="72">
        <v>94.672300000000007</v>
      </c>
      <c r="O46" s="72">
        <v>102.62639999999999</v>
      </c>
      <c r="P46" s="82">
        <f t="shared" si="6"/>
        <v>8.4017183484503821E-2</v>
      </c>
    </row>
    <row r="47" spans="1:16" x14ac:dyDescent="0.25">
      <c r="A47" s="34" t="s">
        <v>25</v>
      </c>
      <c r="B47" s="68" t="s">
        <v>26</v>
      </c>
      <c r="C47" s="57">
        <v>23.1844468826</v>
      </c>
      <c r="D47" s="57">
        <v>40.432599542920002</v>
      </c>
      <c r="E47" s="57">
        <v>29.534641095472001</v>
      </c>
      <c r="F47" s="57">
        <v>52.239283248703998</v>
      </c>
      <c r="G47" s="57">
        <v>58.298190734999999</v>
      </c>
      <c r="H47" s="57">
        <v>57.813389448999999</v>
      </c>
      <c r="I47" s="57">
        <v>59.469004798999997</v>
      </c>
      <c r="J47" s="57">
        <v>51.64990633</v>
      </c>
      <c r="K47" s="57">
        <v>35.623054089</v>
      </c>
      <c r="L47" s="81">
        <f t="shared" si="5"/>
        <v>-0.31029779877240682</v>
      </c>
      <c r="M47" s="41"/>
      <c r="N47" s="57">
        <v>16.7789</v>
      </c>
      <c r="O47" s="57">
        <v>10.671200000000001</v>
      </c>
      <c r="P47" s="81">
        <f t="shared" si="6"/>
        <v>-0.36401075159873408</v>
      </c>
    </row>
    <row r="48" spans="1:16" x14ac:dyDescent="0.25">
      <c r="A48" s="34" t="s">
        <v>27</v>
      </c>
      <c r="B48" s="68" t="s">
        <v>28</v>
      </c>
      <c r="C48" s="57">
        <v>324.54941027799998</v>
      </c>
      <c r="D48" s="57">
        <v>470.12494163380001</v>
      </c>
      <c r="E48" s="57">
        <v>277.68264104180003</v>
      </c>
      <c r="F48" s="57">
        <v>417.54646403145</v>
      </c>
      <c r="G48" s="57">
        <v>567.72304017199997</v>
      </c>
      <c r="H48" s="57">
        <v>691.69141910960002</v>
      </c>
      <c r="I48" s="57">
        <v>767.62119030060001</v>
      </c>
      <c r="J48" s="57">
        <v>806.2274338958</v>
      </c>
      <c r="K48" s="57">
        <v>336.18520754299999</v>
      </c>
      <c r="L48" s="81">
        <f t="shared" si="5"/>
        <v>-0.58301442817629312</v>
      </c>
      <c r="M48" s="41"/>
      <c r="N48" s="57">
        <v>137.19979999999998</v>
      </c>
      <c r="O48" s="57">
        <v>113.56360000000001</v>
      </c>
      <c r="P48" s="81">
        <f t="shared" si="6"/>
        <v>-0.17227576133492895</v>
      </c>
    </row>
    <row r="49" spans="1:16" x14ac:dyDescent="0.25">
      <c r="A49" s="34" t="s">
        <v>29</v>
      </c>
      <c r="B49" s="68" t="s">
        <v>30</v>
      </c>
      <c r="C49" s="57">
        <v>501.33497355700001</v>
      </c>
      <c r="D49" s="57">
        <v>695.69358072091995</v>
      </c>
      <c r="E49" s="57">
        <v>544.15566642825104</v>
      </c>
      <c r="F49" s="57">
        <v>849.97536533042</v>
      </c>
      <c r="G49" s="57">
        <v>947.86273259067605</v>
      </c>
      <c r="H49" s="57">
        <v>981.19062794219997</v>
      </c>
      <c r="I49" s="57">
        <v>950.77068461887995</v>
      </c>
      <c r="J49" s="57">
        <v>871.29103775533997</v>
      </c>
      <c r="K49" s="57">
        <v>605.61850911017996</v>
      </c>
      <c r="L49" s="81">
        <f t="shared" si="5"/>
        <v>-0.3049182387203222</v>
      </c>
      <c r="M49" s="41"/>
      <c r="N49" s="57">
        <v>216.98689999999999</v>
      </c>
      <c r="O49" s="57">
        <v>218.06320000000002</v>
      </c>
      <c r="P49" s="81">
        <f t="shared" si="6"/>
        <v>4.9602072751859794E-3</v>
      </c>
    </row>
    <row r="50" spans="1:16" s="65" customFormat="1" ht="12.95" customHeight="1" x14ac:dyDescent="0.25">
      <c r="A50" s="73" t="s">
        <v>49</v>
      </c>
      <c r="B50" s="85" t="s">
        <v>44</v>
      </c>
      <c r="C50" s="72">
        <v>184.81733358899999</v>
      </c>
      <c r="D50" s="72">
        <v>255.76769209600002</v>
      </c>
      <c r="E50" s="72">
        <v>187.728268515</v>
      </c>
      <c r="F50" s="72">
        <v>286.21954205500003</v>
      </c>
      <c r="G50" s="72">
        <v>275.59087771977602</v>
      </c>
      <c r="H50" s="72">
        <v>283.15769834700001</v>
      </c>
      <c r="I50" s="72">
        <v>282.1097160955</v>
      </c>
      <c r="J50" s="72">
        <v>215.4134223236</v>
      </c>
      <c r="K50" s="72">
        <v>144.68044334500001</v>
      </c>
      <c r="L50" s="82">
        <f t="shared" si="5"/>
        <v>-0.32835919979184469</v>
      </c>
      <c r="M50" s="64"/>
      <c r="N50" s="72">
        <v>51.454000000000001</v>
      </c>
      <c r="O50" s="72">
        <v>46.117699999999999</v>
      </c>
      <c r="P50" s="82">
        <f t="shared" si="6"/>
        <v>-0.10371011000116614</v>
      </c>
    </row>
    <row r="51" spans="1:16" s="65" customFormat="1" ht="12.95" customHeight="1" x14ac:dyDescent="0.25">
      <c r="A51" s="73" t="s">
        <v>90</v>
      </c>
      <c r="B51" s="85" t="s">
        <v>133</v>
      </c>
      <c r="C51" s="72">
        <v>19.9075059</v>
      </c>
      <c r="D51" s="72">
        <v>32.855874794000002</v>
      </c>
      <c r="E51" s="72">
        <v>33.700626198999998</v>
      </c>
      <c r="F51" s="72">
        <v>57.918685700000005</v>
      </c>
      <c r="G51" s="72">
        <v>75.791687544999988</v>
      </c>
      <c r="H51" s="72">
        <v>75.892429308000004</v>
      </c>
      <c r="I51" s="72">
        <v>80.131148768000003</v>
      </c>
      <c r="J51" s="72">
        <v>92.177337108800003</v>
      </c>
      <c r="K51" s="72">
        <v>73.970360839999998</v>
      </c>
      <c r="L51" s="82">
        <f t="shared" si="5"/>
        <v>-0.19752117863103058</v>
      </c>
      <c r="M51" s="64"/>
      <c r="N51" s="72">
        <v>23.985799999999998</v>
      </c>
      <c r="O51" s="72">
        <v>28.538</v>
      </c>
      <c r="P51" s="82">
        <f t="shared" si="6"/>
        <v>0.18978729081373169</v>
      </c>
    </row>
    <row r="52" spans="1:16" s="65" customFormat="1" ht="12.95" customHeight="1" x14ac:dyDescent="0.25">
      <c r="A52" s="73" t="s">
        <v>92</v>
      </c>
      <c r="B52" s="85" t="s">
        <v>135</v>
      </c>
      <c r="C52" s="72">
        <v>66.067626408999999</v>
      </c>
      <c r="D52" s="72">
        <v>92.096275360519996</v>
      </c>
      <c r="E52" s="72">
        <v>79.228107933999993</v>
      </c>
      <c r="F52" s="72">
        <v>96.984736472999998</v>
      </c>
      <c r="G52" s="72">
        <v>116.74381450599999</v>
      </c>
      <c r="H52" s="72">
        <v>137.62694618200001</v>
      </c>
      <c r="I52" s="72">
        <v>130.52685285058001</v>
      </c>
      <c r="J52" s="72">
        <v>116.02237960554</v>
      </c>
      <c r="K52" s="72">
        <v>81.000491875380007</v>
      </c>
      <c r="L52" s="82">
        <f>IFERROR(IF((K52/J52-1)&lt;1,K52/J52-1,(IF(K52/J52&gt;10,"в "&amp;ROUND(K52/J52,0)&amp;" раз","в "&amp;ROUND(K52/J52,1)&amp;" раза"))),"")</f>
        <v>-0.30185458916831009</v>
      </c>
      <c r="M52" s="64"/>
      <c r="N52" s="72">
        <v>32.957599999999999</v>
      </c>
      <c r="O52" s="72">
        <v>28.3188</v>
      </c>
      <c r="P52" s="82">
        <f>IFERROR(IF((O52/N52-1)&lt;1,O52/N52-1,(IF(O52/N52&gt;10,"в "&amp;ROUND(O52/N52,0)&amp;" раз","в "&amp;ROUND(O52/N52,1)&amp;" раза"))),"")</f>
        <v>-0.14075054008787047</v>
      </c>
    </row>
    <row r="53" spans="1:16" s="65" customFormat="1" ht="12.95" customHeight="1" x14ac:dyDescent="0.25">
      <c r="A53" s="73" t="s">
        <v>91</v>
      </c>
      <c r="B53" s="85" t="s">
        <v>134</v>
      </c>
      <c r="C53" s="72">
        <v>35.269315730999999</v>
      </c>
      <c r="D53" s="72">
        <v>35.298003342999998</v>
      </c>
      <c r="E53" s="72">
        <v>38.647596200000002</v>
      </c>
      <c r="F53" s="72">
        <v>81.183522045999993</v>
      </c>
      <c r="G53" s="72">
        <v>124.99629541100001</v>
      </c>
      <c r="H53" s="72">
        <v>116.85648644999999</v>
      </c>
      <c r="I53" s="72">
        <v>80.979417151999996</v>
      </c>
      <c r="J53" s="72">
        <v>77.843854448000002</v>
      </c>
      <c r="K53" s="72">
        <v>64.397796593999999</v>
      </c>
      <c r="L53" s="82">
        <f t="shared" si="5"/>
        <v>-0.17273114171115489</v>
      </c>
      <c r="M53" s="64"/>
      <c r="N53" s="72">
        <v>24.361799999999999</v>
      </c>
      <c r="O53" s="72">
        <v>24.663499999999999</v>
      </c>
      <c r="P53" s="82">
        <f t="shared" si="6"/>
        <v>1.2384142386851593E-2</v>
      </c>
    </row>
    <row r="54" spans="1:16" x14ac:dyDescent="0.25">
      <c r="A54" s="34">
        <v>71</v>
      </c>
      <c r="B54" s="68" t="s">
        <v>31</v>
      </c>
      <c r="C54" s="57">
        <v>0.88953602418199995</v>
      </c>
      <c r="D54" s="57">
        <v>1.156679420148</v>
      </c>
      <c r="E54" s="57">
        <v>1.0441295954830001</v>
      </c>
      <c r="F54" s="57">
        <v>2.6058068286579998</v>
      </c>
      <c r="G54" s="57">
        <v>3.2378990591600001</v>
      </c>
      <c r="H54" s="57">
        <v>2.5475840199999999</v>
      </c>
      <c r="I54" s="57">
        <v>2.4798408461000001</v>
      </c>
      <c r="J54" s="57">
        <v>2.1282987164279996</v>
      </c>
      <c r="K54" s="57">
        <v>1.2710576194800001</v>
      </c>
      <c r="L54" s="81">
        <f t="shared" si="5"/>
        <v>-0.4027823210769671</v>
      </c>
      <c r="M54" s="41"/>
      <c r="N54" s="92">
        <v>0.53300000000000003</v>
      </c>
      <c r="O54" s="92">
        <v>0.35289999999999999</v>
      </c>
      <c r="P54" s="81">
        <f t="shared" si="6"/>
        <v>-0.33789868667917455</v>
      </c>
    </row>
    <row r="55" spans="1:16" x14ac:dyDescent="0.25">
      <c r="A55" s="34" t="s">
        <v>32</v>
      </c>
      <c r="B55" s="68" t="s">
        <v>33</v>
      </c>
      <c r="C55" s="57">
        <v>1743.2556887469</v>
      </c>
      <c r="D55" s="57">
        <v>1781.1443206040601</v>
      </c>
      <c r="E55" s="57">
        <v>844.582604099832</v>
      </c>
      <c r="F55" s="57">
        <v>1731.8116783954499</v>
      </c>
      <c r="G55" s="57">
        <v>2037.90585637402</v>
      </c>
      <c r="H55" s="57">
        <v>2007.80731128856</v>
      </c>
      <c r="I55" s="57">
        <v>2201.8251015476999</v>
      </c>
      <c r="J55" s="57">
        <v>2055.7800332089901</v>
      </c>
      <c r="K55" s="57">
        <v>1408.3166177442799</v>
      </c>
      <c r="L55" s="81">
        <f t="shared" si="5"/>
        <v>-0.31494780813394985</v>
      </c>
      <c r="M55" s="41"/>
      <c r="N55" s="57">
        <v>494.93940000000003</v>
      </c>
      <c r="O55" s="57">
        <v>450.66300000000001</v>
      </c>
      <c r="P55" s="81">
        <f t="shared" si="6"/>
        <v>-8.9458224582645962E-2</v>
      </c>
    </row>
    <row r="56" spans="1:16" s="65" customFormat="1" ht="12.75" customHeight="1" x14ac:dyDescent="0.25">
      <c r="A56" s="73" t="s">
        <v>93</v>
      </c>
      <c r="B56" s="85" t="s">
        <v>136</v>
      </c>
      <c r="C56" s="72">
        <v>454.113451</v>
      </c>
      <c r="D56" s="72">
        <v>422.01893999999999</v>
      </c>
      <c r="E56" s="72">
        <v>166.94783200000001</v>
      </c>
      <c r="F56" s="72">
        <v>588.87323300000003</v>
      </c>
      <c r="G56" s="72">
        <v>678.12001748</v>
      </c>
      <c r="H56" s="72">
        <v>603.89745485700007</v>
      </c>
      <c r="I56" s="72">
        <v>506.51728567200001</v>
      </c>
      <c r="J56" s="72">
        <v>538.87403465399996</v>
      </c>
      <c r="K56" s="72">
        <v>381.63316725800001</v>
      </c>
      <c r="L56" s="82">
        <f t="shared" si="5"/>
        <v>-0.29179521981785794</v>
      </c>
      <c r="M56" s="64"/>
      <c r="N56" s="72">
        <v>121.0801</v>
      </c>
      <c r="O56" s="72">
        <v>97.175699999999992</v>
      </c>
      <c r="P56" s="82">
        <f t="shared" si="6"/>
        <v>-0.1974263318249655</v>
      </c>
    </row>
    <row r="57" spans="1:16" s="65" customFormat="1" ht="12.95" customHeight="1" x14ac:dyDescent="0.25">
      <c r="A57" s="73" t="s">
        <v>94</v>
      </c>
      <c r="B57" s="85" t="s">
        <v>137</v>
      </c>
      <c r="C57" s="72">
        <v>125.9351074491</v>
      </c>
      <c r="D57" s="72">
        <v>160.16115152270001</v>
      </c>
      <c r="E57" s="72">
        <v>92.513142068299999</v>
      </c>
      <c r="F57" s="72">
        <v>162.69629192724997</v>
      </c>
      <c r="G57" s="72">
        <v>239.15861954535001</v>
      </c>
      <c r="H57" s="72">
        <v>217.62528434203</v>
      </c>
      <c r="I57" s="72">
        <v>252.433683060965</v>
      </c>
      <c r="J57" s="72">
        <v>240.36998445826899</v>
      </c>
      <c r="K57" s="72">
        <v>205.59203795249601</v>
      </c>
      <c r="L57" s="82">
        <f t="shared" si="5"/>
        <v>-0.1446850636702971</v>
      </c>
      <c r="M57" s="64"/>
      <c r="N57" s="72">
        <v>73.238500000000002</v>
      </c>
      <c r="O57" s="72">
        <v>79.386800000000008</v>
      </c>
      <c r="P57" s="82">
        <f t="shared" si="6"/>
        <v>8.3949015886453315E-2</v>
      </c>
    </row>
    <row r="58" spans="1:16" s="65" customFormat="1" ht="12.95" customHeight="1" x14ac:dyDescent="0.25">
      <c r="A58" s="73" t="s">
        <v>79</v>
      </c>
      <c r="B58" s="85" t="s">
        <v>121</v>
      </c>
      <c r="C58" s="72">
        <v>69.365067112000006</v>
      </c>
      <c r="D58" s="72">
        <v>98.698744228899997</v>
      </c>
      <c r="E58" s="72">
        <v>61.208757155699999</v>
      </c>
      <c r="F58" s="72">
        <v>110.57830146089999</v>
      </c>
      <c r="G58" s="72">
        <v>110.836310626</v>
      </c>
      <c r="H58" s="72">
        <v>133.598747645</v>
      </c>
      <c r="I58" s="72">
        <v>120.910738395</v>
      </c>
      <c r="J58" s="72">
        <v>126.95113094200001</v>
      </c>
      <c r="K58" s="72">
        <v>93.062627383000006</v>
      </c>
      <c r="L58" s="82">
        <f t="shared" si="5"/>
        <v>-0.26694132858479691</v>
      </c>
      <c r="M58" s="64"/>
      <c r="N58" s="72">
        <v>34.814599999999999</v>
      </c>
      <c r="O58" s="72">
        <v>32.489400000000003</v>
      </c>
      <c r="P58" s="82">
        <f t="shared" si="6"/>
        <v>-6.6788071671080362E-2</v>
      </c>
    </row>
    <row r="59" spans="1:16" x14ac:dyDescent="0.25">
      <c r="A59" s="34" t="s">
        <v>34</v>
      </c>
      <c r="B59" s="68" t="s">
        <v>35</v>
      </c>
      <c r="C59" s="57">
        <v>2086.9677792780999</v>
      </c>
      <c r="D59" s="57">
        <v>2635.45588122246</v>
      </c>
      <c r="E59" s="57">
        <v>1305.2255577394801</v>
      </c>
      <c r="F59" s="57">
        <v>2056.7275784356202</v>
      </c>
      <c r="G59" s="57">
        <v>2909.45554132917</v>
      </c>
      <c r="H59" s="57">
        <v>3258.2465719801899</v>
      </c>
      <c r="I59" s="57">
        <v>3115.5084134531699</v>
      </c>
      <c r="J59" s="57">
        <v>2870.4318489650996</v>
      </c>
      <c r="K59" s="57">
        <v>1916.0105505951401</v>
      </c>
      <c r="L59" s="81">
        <f t="shared" si="5"/>
        <v>-0.33250094361726956</v>
      </c>
      <c r="M59" s="41"/>
      <c r="N59" s="57">
        <v>737.476</v>
      </c>
      <c r="O59" s="57">
        <v>790.34289999999999</v>
      </c>
      <c r="P59" s="81">
        <f t="shared" si="6"/>
        <v>7.1686265044557329E-2</v>
      </c>
    </row>
    <row r="60" spans="1:16" s="65" customFormat="1" ht="12.95" customHeight="1" x14ac:dyDescent="0.25">
      <c r="A60" s="73" t="s">
        <v>127</v>
      </c>
      <c r="B60" s="85" t="s">
        <v>138</v>
      </c>
      <c r="C60" s="72">
        <v>746.27592570260003</v>
      </c>
      <c r="D60" s="72">
        <v>1082.3950710424999</v>
      </c>
      <c r="E60" s="72">
        <v>559.2940742792</v>
      </c>
      <c r="F60" s="72">
        <v>881.26594741942108</v>
      </c>
      <c r="G60" s="72">
        <v>1269.2777249217002</v>
      </c>
      <c r="H60" s="72">
        <v>1404.45056580295</v>
      </c>
      <c r="I60" s="72">
        <v>1399.9579500402501</v>
      </c>
      <c r="J60" s="72">
        <v>1307.0923264245</v>
      </c>
      <c r="K60" s="72">
        <v>823.04716000071994</v>
      </c>
      <c r="L60" s="82">
        <f t="shared" si="5"/>
        <v>-0.37032209327390564</v>
      </c>
      <c r="M60" s="64"/>
      <c r="N60" s="72">
        <v>323.91300000000001</v>
      </c>
      <c r="O60" s="72">
        <v>352.68950000000001</v>
      </c>
      <c r="P60" s="82">
        <f t="shared" si="6"/>
        <v>8.8840213267142643E-2</v>
      </c>
    </row>
    <row r="61" spans="1:16" s="65" customFormat="1" ht="12.95" customHeight="1" x14ac:dyDescent="0.25">
      <c r="A61" s="73" t="s">
        <v>128</v>
      </c>
      <c r="B61" s="85" t="s">
        <v>139</v>
      </c>
      <c r="C61" s="72">
        <v>750.50827663749999</v>
      </c>
      <c r="D61" s="72">
        <v>921.15536880891</v>
      </c>
      <c r="E61" s="72">
        <v>526.97318551802903</v>
      </c>
      <c r="F61" s="72">
        <v>796.61338618544505</v>
      </c>
      <c r="G61" s="72">
        <v>941.67528306414806</v>
      </c>
      <c r="H61" s="72">
        <v>928.88138264299903</v>
      </c>
      <c r="I61" s="72">
        <v>940.53870336165608</v>
      </c>
      <c r="J61" s="72">
        <v>833.63796881744895</v>
      </c>
      <c r="K61" s="72">
        <v>657.53140760147801</v>
      </c>
      <c r="L61" s="82">
        <f t="shared" si="5"/>
        <v>-0.21125064812701089</v>
      </c>
      <c r="M61" s="64"/>
      <c r="N61" s="72">
        <v>229.9342</v>
      </c>
      <c r="O61" s="72">
        <v>257.76990000000001</v>
      </c>
      <c r="P61" s="82">
        <f t="shared" si="6"/>
        <v>0.12105941612861426</v>
      </c>
    </row>
    <row r="62" spans="1:16" x14ac:dyDescent="0.25">
      <c r="A62" s="34" t="s">
        <v>36</v>
      </c>
      <c r="B62" s="68" t="s">
        <v>37</v>
      </c>
      <c r="C62" s="57">
        <v>1837.6530828747</v>
      </c>
      <c r="D62" s="57">
        <v>2033.5532837641699</v>
      </c>
      <c r="E62" s="57">
        <v>1010.44453917099</v>
      </c>
      <c r="F62" s="57">
        <v>1526.5117284990799</v>
      </c>
      <c r="G62" s="57">
        <v>1932.7594306016799</v>
      </c>
      <c r="H62" s="57">
        <v>2119.0088504878599</v>
      </c>
      <c r="I62" s="57">
        <v>2181.9159829403002</v>
      </c>
      <c r="J62" s="57">
        <v>2005.2990420931799</v>
      </c>
      <c r="K62" s="57">
        <v>1118.72129211226</v>
      </c>
      <c r="L62" s="81">
        <f t="shared" si="5"/>
        <v>-0.44211747543423174</v>
      </c>
      <c r="M62" s="41"/>
      <c r="N62" s="57">
        <v>453.64580000000001</v>
      </c>
      <c r="O62" s="57">
        <v>367.3252</v>
      </c>
      <c r="P62" s="81">
        <f t="shared" si="6"/>
        <v>-0.1902819336142868</v>
      </c>
    </row>
    <row r="63" spans="1:16" s="65" customFormat="1" ht="12.95" customHeight="1" x14ac:dyDescent="0.25">
      <c r="A63" s="73" t="s">
        <v>129</v>
      </c>
      <c r="B63" s="85" t="s">
        <v>140</v>
      </c>
      <c r="C63" s="72">
        <v>512.46134800900006</v>
      </c>
      <c r="D63" s="72">
        <v>613.32473104500002</v>
      </c>
      <c r="E63" s="72">
        <v>341.93551005600006</v>
      </c>
      <c r="F63" s="72">
        <v>537.16427480100003</v>
      </c>
      <c r="G63" s="72">
        <v>682.9157725284</v>
      </c>
      <c r="H63" s="72">
        <v>716.60366292419997</v>
      </c>
      <c r="I63" s="72">
        <v>697.55024696649991</v>
      </c>
      <c r="J63" s="72">
        <v>658.66941832960003</v>
      </c>
      <c r="K63" s="72">
        <v>365.07465232300001</v>
      </c>
      <c r="L63" s="82">
        <f t="shared" si="5"/>
        <v>-0.44573917937645069</v>
      </c>
      <c r="M63" s="64"/>
      <c r="N63" s="72">
        <v>144.1353</v>
      </c>
      <c r="O63" s="72">
        <v>123.2992</v>
      </c>
      <c r="P63" s="82">
        <f t="shared" si="6"/>
        <v>-0.14455931336737082</v>
      </c>
    </row>
    <row r="64" spans="1:16" s="65" customFormat="1" ht="12.95" customHeight="1" x14ac:dyDescent="0.25">
      <c r="A64" s="73" t="s">
        <v>130</v>
      </c>
      <c r="B64" s="85" t="s">
        <v>141</v>
      </c>
      <c r="C64" s="72">
        <v>166.357023889</v>
      </c>
      <c r="D64" s="72">
        <v>201.31330276200001</v>
      </c>
      <c r="E64" s="72">
        <v>123.550491698</v>
      </c>
      <c r="F64" s="72">
        <v>197.65198672111001</v>
      </c>
      <c r="G64" s="72">
        <v>219.214027558</v>
      </c>
      <c r="H64" s="72">
        <v>253.80446436760002</v>
      </c>
      <c r="I64" s="72">
        <v>267.50629269700005</v>
      </c>
      <c r="J64" s="72">
        <v>266.239265203</v>
      </c>
      <c r="K64" s="72">
        <v>168.001995612</v>
      </c>
      <c r="L64" s="82">
        <f t="shared" si="5"/>
        <v>-0.36898114752569211</v>
      </c>
      <c r="M64" s="64"/>
      <c r="N64" s="72">
        <v>73.872399999999999</v>
      </c>
      <c r="O64" s="72">
        <v>65.557000000000002</v>
      </c>
      <c r="P64" s="82">
        <f t="shared" si="6"/>
        <v>-0.11256436774762968</v>
      </c>
    </row>
    <row r="65" spans="1:16" s="65" customFormat="1" ht="12.95" customHeight="1" x14ac:dyDescent="0.25">
      <c r="A65" s="73" t="s">
        <v>85</v>
      </c>
      <c r="B65" s="85" t="s">
        <v>126</v>
      </c>
      <c r="C65" s="72">
        <v>164.19795731400001</v>
      </c>
      <c r="D65" s="72">
        <v>199.49876407299999</v>
      </c>
      <c r="E65" s="72">
        <v>133.77455450709999</v>
      </c>
      <c r="F65" s="72">
        <v>199.42386533800001</v>
      </c>
      <c r="G65" s="72">
        <v>247.83226024000001</v>
      </c>
      <c r="H65" s="72">
        <v>300.61591723840002</v>
      </c>
      <c r="I65" s="72">
        <v>307.69578575200001</v>
      </c>
      <c r="J65" s="72">
        <v>313.51685698969999</v>
      </c>
      <c r="K65" s="72">
        <v>192.892049493</v>
      </c>
      <c r="L65" s="82">
        <f t="shared" si="5"/>
        <v>-0.38474743800032063</v>
      </c>
      <c r="M65" s="64"/>
      <c r="N65" s="72">
        <v>85.842100000000002</v>
      </c>
      <c r="O65" s="72">
        <v>61.980499999999999</v>
      </c>
      <c r="P65" s="82">
        <f t="shared" si="6"/>
        <v>-0.27797083249361332</v>
      </c>
    </row>
    <row r="66" spans="1:16" x14ac:dyDescent="0.25">
      <c r="C66" s="87"/>
      <c r="D66" s="87"/>
      <c r="E66" s="87"/>
      <c r="F66" s="87"/>
      <c r="G66" s="87"/>
      <c r="H66" s="87"/>
      <c r="I66" s="87"/>
      <c r="J66" s="87"/>
      <c r="K66" s="87"/>
      <c r="M66" s="1"/>
      <c r="N66" s="87"/>
      <c r="O66" s="87"/>
    </row>
    <row r="67" spans="1:16" x14ac:dyDescent="0.25">
      <c r="C67" s="87"/>
      <c r="D67" s="87"/>
      <c r="E67" s="87"/>
      <c r="F67" s="87"/>
      <c r="G67" s="87"/>
      <c r="H67" s="87"/>
      <c r="I67" s="87"/>
      <c r="J67" s="87"/>
      <c r="K67" s="87"/>
      <c r="M67" s="1"/>
    </row>
    <row r="68" spans="1:16" x14ac:dyDescent="0.25">
      <c r="C68" s="87"/>
      <c r="D68" s="87"/>
      <c r="E68" s="87"/>
      <c r="F68" s="87"/>
      <c r="G68" s="87"/>
      <c r="H68" s="87"/>
      <c r="I68" s="87"/>
      <c r="J68" s="87"/>
      <c r="K68" s="87"/>
      <c r="M68" s="1"/>
    </row>
    <row r="69" spans="1:16" x14ac:dyDescent="0.25">
      <c r="C69" s="87"/>
      <c r="D69" s="87"/>
      <c r="E69" s="87"/>
      <c r="F69" s="87"/>
      <c r="G69" s="87"/>
      <c r="H69" s="87"/>
      <c r="I69" s="87"/>
      <c r="J69" s="87"/>
      <c r="K69" s="87"/>
      <c r="M69" s="1"/>
    </row>
    <row r="70" spans="1:16" x14ac:dyDescent="0.25">
      <c r="M70" s="1"/>
    </row>
    <row r="71" spans="1:16" x14ac:dyDescent="0.25">
      <c r="M71" s="1"/>
    </row>
    <row r="72" spans="1:16" x14ac:dyDescent="0.25">
      <c r="M72" s="1"/>
    </row>
    <row r="73" spans="1:16" x14ac:dyDescent="0.25">
      <c r="M73" s="1"/>
    </row>
    <row r="74" spans="1:16" x14ac:dyDescent="0.25">
      <c r="M74" s="1"/>
    </row>
    <row r="75" spans="1:16" x14ac:dyDescent="0.25">
      <c r="M75" s="1"/>
    </row>
    <row r="76" spans="1:16" x14ac:dyDescent="0.25">
      <c r="M76" s="1"/>
    </row>
    <row r="77" spans="1:16" x14ac:dyDescent="0.25">
      <c r="M77" s="1"/>
    </row>
    <row r="78" spans="1:16" x14ac:dyDescent="0.25">
      <c r="M78" s="1"/>
    </row>
    <row r="79" spans="1:16" x14ac:dyDescent="0.25">
      <c r="M79" s="1"/>
    </row>
    <row r="80" spans="1:16" x14ac:dyDescent="0.25">
      <c r="M80" s="1"/>
    </row>
    <row r="81" spans="13:13" x14ac:dyDescent="0.25">
      <c r="M81" s="1"/>
    </row>
    <row r="82" spans="13:13" x14ac:dyDescent="0.25">
      <c r="M82" s="1"/>
    </row>
    <row r="83" spans="13:13" x14ac:dyDescent="0.25">
      <c r="M83" s="1"/>
    </row>
    <row r="84" spans="13:13" x14ac:dyDescent="0.25">
      <c r="M84" s="1"/>
    </row>
    <row r="85" spans="13:13" x14ac:dyDescent="0.25">
      <c r="M85" s="1"/>
    </row>
    <row r="86" spans="13:13" x14ac:dyDescent="0.25">
      <c r="M86" s="1"/>
    </row>
    <row r="87" spans="13:13" x14ac:dyDescent="0.25">
      <c r="M87" s="1"/>
    </row>
    <row r="88" spans="13:13" x14ac:dyDescent="0.25">
      <c r="M88" s="1"/>
    </row>
    <row r="89" spans="13:13" x14ac:dyDescent="0.25">
      <c r="M89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</sheetData>
  <sortState ref="A37:O40">
    <sortCondition descending="1" ref="O37:O40"/>
  </sortState>
  <mergeCells count="6">
    <mergeCell ref="A1:P1"/>
    <mergeCell ref="A2:P2"/>
    <mergeCell ref="A35:B35"/>
    <mergeCell ref="O3:P3"/>
    <mergeCell ref="A6:B6"/>
    <mergeCell ref="A8:B8"/>
  </mergeCells>
  <pageMargins left="0.31496062992125984" right="0.31496062992125984" top="0.15748031496062992" bottom="0.15748031496062992" header="0" footer="0"/>
  <pageSetup paperSize="8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66"/>
  <sheetViews>
    <sheetView zoomScaleNormal="100" workbookViewId="0">
      <selection sqref="A1:J1"/>
    </sheetView>
  </sheetViews>
  <sheetFormatPr defaultRowHeight="15" x14ac:dyDescent="0.25"/>
  <cols>
    <col min="1" max="1" width="2.28515625" style="1" customWidth="1"/>
    <col min="2" max="2" width="19.5703125" style="1" customWidth="1"/>
    <col min="3" max="4" width="10.28515625" style="1" customWidth="1"/>
    <col min="5" max="5" width="11.42578125" style="1" customWidth="1"/>
    <col min="6" max="6" width="5.28515625" style="1" customWidth="1"/>
    <col min="7" max="7" width="3.7109375" style="164" customWidth="1"/>
    <col min="8" max="9" width="10.85546875" style="1" customWidth="1"/>
    <col min="10" max="10" width="11.42578125" style="1" customWidth="1"/>
    <col min="11" max="16384" width="9.140625" style="1"/>
  </cols>
  <sheetData>
    <row r="1" spans="1:11" ht="15" customHeight="1" x14ac:dyDescent="0.25">
      <c r="A1" s="210" t="s">
        <v>195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1" ht="15" customHeight="1" x14ac:dyDescent="0.25">
      <c r="A2" s="211" t="s">
        <v>196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1" ht="15.75" thickBot="1" x14ac:dyDescent="0.3">
      <c r="A3" s="94"/>
      <c r="B3" s="2"/>
      <c r="C3" s="94"/>
      <c r="D3" s="217"/>
      <c r="E3" s="217"/>
      <c r="H3" s="94"/>
      <c r="I3" s="217" t="s">
        <v>38</v>
      </c>
      <c r="J3" s="217"/>
    </row>
    <row r="4" spans="1:11" ht="40.5" thickTop="1" thickBot="1" x14ac:dyDescent="0.3">
      <c r="A4" s="94"/>
      <c r="B4" s="125"/>
      <c r="C4" s="126" t="s">
        <v>149</v>
      </c>
      <c r="D4" s="127" t="s">
        <v>197</v>
      </c>
      <c r="E4" s="126" t="s">
        <v>198</v>
      </c>
      <c r="G4" s="128" t="s">
        <v>151</v>
      </c>
      <c r="H4" s="129" t="s">
        <v>220</v>
      </c>
      <c r="I4" s="129" t="s">
        <v>221</v>
      </c>
      <c r="J4" s="129" t="s">
        <v>225</v>
      </c>
    </row>
    <row r="5" spans="1:11" ht="15.75" thickTop="1" x14ac:dyDescent="0.25">
      <c r="A5" s="9"/>
      <c r="B5" s="8"/>
      <c r="C5" s="9"/>
      <c r="D5" s="9"/>
      <c r="E5" s="9"/>
      <c r="H5" s="9"/>
      <c r="I5" s="9"/>
      <c r="J5" s="9"/>
    </row>
    <row r="6" spans="1:11" ht="14.25" customHeight="1" x14ac:dyDescent="0.25">
      <c r="A6" s="99"/>
      <c r="B6" s="130" t="s">
        <v>0</v>
      </c>
      <c r="C6" s="131">
        <v>788811.28068046004</v>
      </c>
      <c r="D6" s="132">
        <v>529495.82961400005</v>
      </c>
      <c r="E6" s="102">
        <f t="shared" ref="E6:E20" si="0">D6/C6-1</f>
        <v>-0.32874206723154886</v>
      </c>
      <c r="H6" s="131">
        <v>224816.5</v>
      </c>
      <c r="I6" s="132">
        <v>170675.5</v>
      </c>
      <c r="J6" s="102">
        <f t="shared" ref="J6:J20" si="1">I6/H6-1</f>
        <v>-0.24082307126033897</v>
      </c>
    </row>
    <row r="7" spans="1:11" s="139" customFormat="1" ht="14.25" customHeight="1" x14ac:dyDescent="0.25">
      <c r="A7" s="103"/>
      <c r="B7" s="138" t="s">
        <v>199</v>
      </c>
      <c r="C7" s="16">
        <v>88350.315973320001</v>
      </c>
      <c r="D7" s="16">
        <v>63555.524176270002</v>
      </c>
      <c r="E7" s="112">
        <f t="shared" si="0"/>
        <v>-0.28064180103823877</v>
      </c>
      <c r="G7" s="164">
        <v>1</v>
      </c>
      <c r="H7" s="16">
        <v>25110.600000000002</v>
      </c>
      <c r="I7" s="16">
        <v>22692.100000000002</v>
      </c>
      <c r="J7" s="112">
        <f t="shared" si="1"/>
        <v>-9.6313907274218846E-2</v>
      </c>
    </row>
    <row r="8" spans="1:11" s="143" customFormat="1" ht="14.25" customHeight="1" x14ac:dyDescent="0.25">
      <c r="A8" s="167"/>
      <c r="B8" s="140" t="s">
        <v>4</v>
      </c>
      <c r="C8" s="141">
        <f>C7/C6</f>
        <v>0.1120043768860728</v>
      </c>
      <c r="D8" s="141">
        <f>D7/D6</f>
        <v>0.12003026392597214</v>
      </c>
      <c r="E8" s="142"/>
      <c r="G8" s="168"/>
      <c r="H8" s="141">
        <f>H7/H6</f>
        <v>0.11169375913244803</v>
      </c>
      <c r="I8" s="141">
        <f>I7/I6</f>
        <v>0.13295464199606857</v>
      </c>
      <c r="J8" s="142"/>
    </row>
    <row r="9" spans="1:11" ht="14.25" customHeight="1" x14ac:dyDescent="0.25">
      <c r="A9" s="103"/>
      <c r="B9" s="134" t="s">
        <v>200</v>
      </c>
      <c r="C9" s="135">
        <v>70087.123645290005</v>
      </c>
      <c r="D9" s="135">
        <v>45791.839181850002</v>
      </c>
      <c r="E9" s="106">
        <f t="shared" si="0"/>
        <v>-0.34664405100140949</v>
      </c>
      <c r="G9" s="164">
        <v>2</v>
      </c>
      <c r="H9" s="135">
        <v>19348.5</v>
      </c>
      <c r="I9" s="135">
        <v>14970.800000000001</v>
      </c>
      <c r="J9" s="106">
        <f t="shared" si="1"/>
        <v>-0.22625526526604123</v>
      </c>
    </row>
    <row r="10" spans="1:11" ht="14.25" customHeight="1" x14ac:dyDescent="0.25">
      <c r="A10" s="103"/>
      <c r="B10" s="134" t="s">
        <v>201</v>
      </c>
      <c r="C10" s="135">
        <v>73300.596985299999</v>
      </c>
      <c r="D10" s="135">
        <v>43943.125322020001</v>
      </c>
      <c r="E10" s="106">
        <f t="shared" si="0"/>
        <v>-0.40050794769335185</v>
      </c>
      <c r="G10" s="164">
        <v>3</v>
      </c>
      <c r="H10" s="135">
        <v>19599.400000000001</v>
      </c>
      <c r="I10" s="135">
        <v>12721.4</v>
      </c>
      <c r="J10" s="106">
        <f t="shared" si="1"/>
        <v>-0.35092911007479832</v>
      </c>
      <c r="K10" s="78"/>
    </row>
    <row r="11" spans="1:11" ht="14.25" customHeight="1" x14ac:dyDescent="0.25">
      <c r="A11" s="103"/>
      <c r="B11" s="136" t="s">
        <v>202</v>
      </c>
      <c r="C11" s="135">
        <v>37371.1</v>
      </c>
      <c r="D11" s="135">
        <v>27533.300000000003</v>
      </c>
      <c r="E11" s="106">
        <f t="shared" si="0"/>
        <v>-0.26324619826550455</v>
      </c>
      <c r="G11" s="164">
        <v>4</v>
      </c>
      <c r="H11" s="135">
        <v>11119.4</v>
      </c>
      <c r="I11" s="30">
        <v>9880.2999999999993</v>
      </c>
      <c r="J11" s="106">
        <f t="shared" si="1"/>
        <v>-0.11143586884184398</v>
      </c>
      <c r="K11" s="78"/>
    </row>
    <row r="12" spans="1:11" ht="14.25" customHeight="1" x14ac:dyDescent="0.25">
      <c r="A12" s="103"/>
      <c r="B12" s="134" t="s">
        <v>203</v>
      </c>
      <c r="C12" s="135">
        <v>48468.363094800006</v>
      </c>
      <c r="D12" s="135">
        <v>30611.451042369998</v>
      </c>
      <c r="E12" s="106">
        <f t="shared" si="0"/>
        <v>-0.36842407938356414</v>
      </c>
      <c r="G12" s="164">
        <v>5</v>
      </c>
      <c r="H12" s="135">
        <v>14433.5</v>
      </c>
      <c r="I12" s="135">
        <v>7390.5</v>
      </c>
      <c r="J12" s="106">
        <f t="shared" si="1"/>
        <v>-0.48796203277098416</v>
      </c>
      <c r="K12" s="78"/>
    </row>
    <row r="13" spans="1:11" ht="14.25" customHeight="1" x14ac:dyDescent="0.25">
      <c r="A13" s="103"/>
      <c r="B13" s="134" t="s">
        <v>204</v>
      </c>
      <c r="C13" s="135">
        <v>29131.687250119998</v>
      </c>
      <c r="D13" s="135">
        <v>20942.87355371</v>
      </c>
      <c r="E13" s="106">
        <f t="shared" si="0"/>
        <v>-0.28109644409203471</v>
      </c>
      <c r="G13" s="164">
        <v>6</v>
      </c>
      <c r="H13" s="135">
        <v>9001.7000000000007</v>
      </c>
      <c r="I13" s="135">
        <v>7040.4000000000005</v>
      </c>
      <c r="J13" s="106">
        <f t="shared" si="1"/>
        <v>-0.21788106690958375</v>
      </c>
      <c r="K13" s="78"/>
    </row>
    <row r="14" spans="1:11" ht="14.25" customHeight="1" x14ac:dyDescent="0.25">
      <c r="A14" s="103"/>
      <c r="B14" s="134" t="s">
        <v>206</v>
      </c>
      <c r="C14" s="135">
        <v>31609.04766389</v>
      </c>
      <c r="D14" s="135">
        <v>23352.745620410002</v>
      </c>
      <c r="E14" s="106">
        <f>D14/C14-1</f>
        <v>-0.26120059456621825</v>
      </c>
      <c r="G14" s="164">
        <v>7</v>
      </c>
      <c r="H14" s="135">
        <v>10723</v>
      </c>
      <c r="I14" s="135">
        <v>6128.9000000000005</v>
      </c>
      <c r="J14" s="106">
        <f>I14/H14-1</f>
        <v>-0.42843420684509925</v>
      </c>
    </row>
    <row r="15" spans="1:11" ht="14.25" customHeight="1" x14ac:dyDescent="0.25">
      <c r="A15" s="103"/>
      <c r="B15" s="134" t="s">
        <v>205</v>
      </c>
      <c r="C15" s="135">
        <v>30771.959708570004</v>
      </c>
      <c r="D15" s="135">
        <v>21309.94158775</v>
      </c>
      <c r="E15" s="106">
        <f t="shared" si="0"/>
        <v>-0.30748831762524464</v>
      </c>
      <c r="G15" s="164">
        <v>8</v>
      </c>
      <c r="H15" s="135">
        <v>10017.1</v>
      </c>
      <c r="I15" s="135">
        <v>6124.7</v>
      </c>
      <c r="J15" s="106">
        <f t="shared" si="1"/>
        <v>-0.38857553583372439</v>
      </c>
    </row>
    <row r="16" spans="1:11" ht="14.25" customHeight="1" x14ac:dyDescent="0.25">
      <c r="A16" s="103"/>
      <c r="B16" s="134" t="s">
        <v>207</v>
      </c>
      <c r="C16" s="135">
        <v>27288.35752809</v>
      </c>
      <c r="D16" s="135">
        <v>18057.850282060001</v>
      </c>
      <c r="E16" s="106">
        <f t="shared" si="0"/>
        <v>-0.33825807348530712</v>
      </c>
      <c r="G16" s="164">
        <v>9</v>
      </c>
      <c r="H16" s="135">
        <v>7620.3</v>
      </c>
      <c r="I16" s="135">
        <v>5294.7</v>
      </c>
      <c r="J16" s="106">
        <f t="shared" si="1"/>
        <v>-0.30518483524270701</v>
      </c>
    </row>
    <row r="17" spans="1:10" ht="14.25" customHeight="1" x14ac:dyDescent="0.25">
      <c r="A17" s="103"/>
      <c r="B17" s="134" t="s">
        <v>208</v>
      </c>
      <c r="C17" s="135">
        <v>18232.70306172</v>
      </c>
      <c r="D17" s="135">
        <v>11658.795037620001</v>
      </c>
      <c r="E17" s="106">
        <f t="shared" si="0"/>
        <v>-0.36055586502157644</v>
      </c>
      <c r="G17" s="164">
        <v>10</v>
      </c>
      <c r="H17" s="135">
        <v>4582.5</v>
      </c>
      <c r="I17" s="135">
        <v>4994.4000000000005</v>
      </c>
      <c r="J17" s="106">
        <f t="shared" si="1"/>
        <v>8.9885433715221064E-2</v>
      </c>
    </row>
    <row r="18" spans="1:10" ht="14.25" customHeight="1" x14ac:dyDescent="0.25">
      <c r="A18" s="103"/>
      <c r="B18" s="134" t="s">
        <v>209</v>
      </c>
      <c r="C18" s="135">
        <v>21509.197337999998</v>
      </c>
      <c r="D18" s="135">
        <v>15453.530498</v>
      </c>
      <c r="E18" s="106">
        <f t="shared" si="0"/>
        <v>-0.28153848536698001</v>
      </c>
      <c r="G18" s="164">
        <v>11</v>
      </c>
      <c r="H18" s="135">
        <v>6741.1</v>
      </c>
      <c r="I18" s="30">
        <v>4625.9000000000005</v>
      </c>
      <c r="J18" s="106">
        <f t="shared" si="1"/>
        <v>-0.3137766833306137</v>
      </c>
    </row>
    <row r="19" spans="1:10" ht="14.25" customHeight="1" x14ac:dyDescent="0.25">
      <c r="A19" s="103"/>
      <c r="B19" s="136" t="s">
        <v>210</v>
      </c>
      <c r="C19" s="137">
        <v>23020.570785920001</v>
      </c>
      <c r="D19" s="137">
        <v>13762.13142774</v>
      </c>
      <c r="E19" s="106">
        <f t="shared" si="0"/>
        <v>-0.40218113809075107</v>
      </c>
      <c r="G19" s="164">
        <v>12</v>
      </c>
      <c r="H19" s="137">
        <v>5781.5</v>
      </c>
      <c r="I19" s="137">
        <v>4505.1000000000004</v>
      </c>
      <c r="J19" s="106">
        <f t="shared" si="1"/>
        <v>-0.22077315575542678</v>
      </c>
    </row>
    <row r="20" spans="1:10" ht="14.25" customHeight="1" x14ac:dyDescent="0.25">
      <c r="A20" s="103"/>
      <c r="B20" s="134" t="s">
        <v>211</v>
      </c>
      <c r="C20" s="135">
        <v>19283.824399820001</v>
      </c>
      <c r="D20" s="135">
        <v>11194.595683589998</v>
      </c>
      <c r="E20" s="106">
        <f t="shared" si="0"/>
        <v>-0.41948259580218483</v>
      </c>
      <c r="G20" s="164">
        <v>13</v>
      </c>
      <c r="H20" s="135">
        <v>4865</v>
      </c>
      <c r="I20" s="135">
        <v>3874.1</v>
      </c>
      <c r="J20" s="106">
        <f t="shared" si="1"/>
        <v>-0.20367934224049333</v>
      </c>
    </row>
    <row r="21" spans="1:10" ht="14.25" customHeight="1" x14ac:dyDescent="0.25">
      <c r="A21" s="103"/>
      <c r="B21" s="134" t="s">
        <v>212</v>
      </c>
      <c r="C21" s="135">
        <v>27811.171300000002</v>
      </c>
      <c r="D21" s="135">
        <v>14966.635399999999</v>
      </c>
      <c r="E21" s="106">
        <f>D21/C21-1</f>
        <v>-0.46184807397881877</v>
      </c>
      <c r="G21" s="164">
        <v>14</v>
      </c>
      <c r="H21" s="135">
        <v>5966.1</v>
      </c>
      <c r="I21" s="135">
        <v>3414.4</v>
      </c>
      <c r="J21" s="106">
        <f>I21/H21-1</f>
        <v>-0.4276998374147265</v>
      </c>
    </row>
    <row r="22" spans="1:10" ht="14.25" customHeight="1" x14ac:dyDescent="0.25">
      <c r="A22" s="103"/>
      <c r="B22" s="134" t="s">
        <v>213</v>
      </c>
      <c r="C22" s="135">
        <v>12799.657939030001</v>
      </c>
      <c r="D22" s="135">
        <v>8450.0813597300003</v>
      </c>
      <c r="E22" s="106">
        <f>D22/C22-1</f>
        <v>-0.33981975143545329</v>
      </c>
      <c r="G22" s="164">
        <v>15</v>
      </c>
      <c r="H22" s="135">
        <v>3837.6</v>
      </c>
      <c r="I22" s="135">
        <v>3316.3</v>
      </c>
      <c r="J22" s="106">
        <f>I22/H22-1</f>
        <v>-0.13584010840108396</v>
      </c>
    </row>
    <row r="23" spans="1:10" ht="14.25" customHeight="1" x14ac:dyDescent="0.25">
      <c r="A23" s="103"/>
      <c r="B23" s="144"/>
      <c r="C23" s="145"/>
      <c r="D23" s="145"/>
      <c r="E23" s="145"/>
      <c r="H23" s="145"/>
      <c r="I23" s="145"/>
      <c r="J23" s="145"/>
    </row>
    <row r="24" spans="1:10" ht="14.25" customHeight="1" x14ac:dyDescent="0.25">
      <c r="A24" s="99"/>
      <c r="B24" s="146" t="s">
        <v>1</v>
      </c>
      <c r="C24" s="147">
        <v>499409.56731223001</v>
      </c>
      <c r="D24" s="132">
        <v>345365.18674742006</v>
      </c>
      <c r="E24" s="102">
        <f t="shared" ref="E24:E40" si="2">D24/C24-1</f>
        <v>-0.30845300260037201</v>
      </c>
      <c r="H24" s="147">
        <v>152584.19999999998</v>
      </c>
      <c r="I24" s="132">
        <v>106001.3</v>
      </c>
      <c r="J24" s="102">
        <f t="shared" ref="J24:J40" si="3">I24/H24-1</f>
        <v>-0.30529307752703083</v>
      </c>
    </row>
    <row r="25" spans="1:10" ht="14.25" customHeight="1" x14ac:dyDescent="0.25">
      <c r="A25" s="103"/>
      <c r="B25" s="136" t="s">
        <v>201</v>
      </c>
      <c r="C25" s="148">
        <v>68013.410911679995</v>
      </c>
      <c r="D25" s="148">
        <v>40847.333191500002</v>
      </c>
      <c r="E25" s="106">
        <f t="shared" si="2"/>
        <v>-0.39942236914800489</v>
      </c>
      <c r="G25" s="164">
        <v>1</v>
      </c>
      <c r="H25" s="148">
        <v>18517.2</v>
      </c>
      <c r="I25" s="148">
        <v>11577.1</v>
      </c>
      <c r="J25" s="106">
        <f t="shared" si="3"/>
        <v>-0.37479208519646601</v>
      </c>
    </row>
    <row r="26" spans="1:10" s="139" customFormat="1" ht="14.25" customHeight="1" x14ac:dyDescent="0.25">
      <c r="A26" s="103"/>
      <c r="B26" s="159" t="s">
        <v>199</v>
      </c>
      <c r="C26" s="160">
        <v>37494.308015770002</v>
      </c>
      <c r="D26" s="160">
        <v>28605.26699217</v>
      </c>
      <c r="E26" s="112">
        <f t="shared" si="2"/>
        <v>-0.23707707900253272</v>
      </c>
      <c r="G26" s="164">
        <v>2</v>
      </c>
      <c r="H26" s="160">
        <v>11802.5</v>
      </c>
      <c r="I26" s="160">
        <v>10593.4</v>
      </c>
      <c r="J26" s="112">
        <f t="shared" si="3"/>
        <v>-0.10244439737343791</v>
      </c>
    </row>
    <row r="27" spans="1:10" s="143" customFormat="1" ht="14.25" customHeight="1" x14ac:dyDescent="0.25">
      <c r="A27" s="167"/>
      <c r="B27" s="140" t="s">
        <v>4</v>
      </c>
      <c r="C27" s="141">
        <f>C26/C24</f>
        <v>7.5077272182750607E-2</v>
      </c>
      <c r="D27" s="141">
        <f>D26/D24</f>
        <v>8.2826144874556279E-2</v>
      </c>
      <c r="E27" s="142"/>
      <c r="G27" s="168"/>
      <c r="H27" s="141">
        <f>H26/H24</f>
        <v>7.7350734872942292E-2</v>
      </c>
      <c r="I27" s="141">
        <f>I26/I24</f>
        <v>9.9936510212610588E-2</v>
      </c>
      <c r="J27" s="142"/>
    </row>
    <row r="28" spans="1:10" ht="14.25" customHeight="1" x14ac:dyDescent="0.25">
      <c r="A28" s="103"/>
      <c r="B28" s="136" t="s">
        <v>200</v>
      </c>
      <c r="C28" s="148">
        <v>37123.600517470004</v>
      </c>
      <c r="D28" s="148">
        <v>25351.66951263</v>
      </c>
      <c r="E28" s="106">
        <f t="shared" si="2"/>
        <v>-0.31710100423314946</v>
      </c>
      <c r="G28" s="164">
        <v>3</v>
      </c>
      <c r="H28" s="148">
        <v>11702.9</v>
      </c>
      <c r="I28" s="148">
        <v>7842.4000000000005</v>
      </c>
      <c r="J28" s="106">
        <f t="shared" si="3"/>
        <v>-0.32987550094421036</v>
      </c>
    </row>
    <row r="29" spans="1:10" ht="14.25" customHeight="1" x14ac:dyDescent="0.25">
      <c r="A29" s="103"/>
      <c r="B29" s="136" t="s">
        <v>202</v>
      </c>
      <c r="C29" s="148">
        <v>22190.1</v>
      </c>
      <c r="D29" s="148">
        <v>17144.2</v>
      </c>
      <c r="E29" s="106">
        <f t="shared" si="2"/>
        <v>-0.22739419831366237</v>
      </c>
      <c r="G29" s="164">
        <v>4</v>
      </c>
      <c r="H29" s="148">
        <v>7104.4</v>
      </c>
      <c r="I29" s="149">
        <v>6078.5</v>
      </c>
      <c r="J29" s="106">
        <f t="shared" si="3"/>
        <v>-0.14440346827318273</v>
      </c>
    </row>
    <row r="30" spans="1:10" ht="14.25" customHeight="1" x14ac:dyDescent="0.25">
      <c r="A30" s="103"/>
      <c r="B30" s="136" t="s">
        <v>206</v>
      </c>
      <c r="C30" s="148">
        <v>24954.373006149999</v>
      </c>
      <c r="D30" s="148">
        <v>19306.118688930001</v>
      </c>
      <c r="E30" s="106">
        <f t="shared" si="2"/>
        <v>-0.22634326720322673</v>
      </c>
      <c r="G30" s="164">
        <v>5</v>
      </c>
      <c r="H30" s="148">
        <v>9018.1</v>
      </c>
      <c r="I30" s="148">
        <v>5374.8</v>
      </c>
      <c r="J30" s="106">
        <f t="shared" si="3"/>
        <v>-0.40399862498752515</v>
      </c>
    </row>
    <row r="31" spans="1:10" ht="14.25" customHeight="1" x14ac:dyDescent="0.25">
      <c r="A31" s="103"/>
      <c r="B31" s="134" t="s">
        <v>203</v>
      </c>
      <c r="C31" s="150">
        <v>35743.61631908</v>
      </c>
      <c r="D31" s="150">
        <v>22292.62816891</v>
      </c>
      <c r="E31" s="106">
        <f t="shared" si="2"/>
        <v>-0.37631861393358346</v>
      </c>
      <c r="G31" s="164">
        <v>6</v>
      </c>
      <c r="H31" s="150">
        <v>11445.4</v>
      </c>
      <c r="I31" s="150">
        <v>4573.5</v>
      </c>
      <c r="J31" s="106">
        <f t="shared" si="3"/>
        <v>-0.60040715047093152</v>
      </c>
    </row>
    <row r="32" spans="1:10" ht="14.25" customHeight="1" x14ac:dyDescent="0.25">
      <c r="A32" s="103"/>
      <c r="B32" s="136" t="s">
        <v>207</v>
      </c>
      <c r="C32" s="148">
        <v>18276.113147519998</v>
      </c>
      <c r="D32" s="148">
        <v>13497.81665646</v>
      </c>
      <c r="E32" s="106">
        <f t="shared" si="2"/>
        <v>-0.26145036707153435</v>
      </c>
      <c r="G32" s="164">
        <v>7</v>
      </c>
      <c r="H32" s="148">
        <v>5847.9000000000005</v>
      </c>
      <c r="I32" s="149">
        <v>3783.7000000000003</v>
      </c>
      <c r="J32" s="106">
        <f t="shared" si="3"/>
        <v>-0.35298141213085044</v>
      </c>
    </row>
    <row r="33" spans="1:10" ht="14.25" customHeight="1" x14ac:dyDescent="0.25">
      <c r="A33" s="103"/>
      <c r="B33" s="136" t="s">
        <v>205</v>
      </c>
      <c r="C33" s="148">
        <v>19854.47835601</v>
      </c>
      <c r="D33" s="148">
        <v>14497.26588528</v>
      </c>
      <c r="E33" s="106">
        <f t="shared" si="2"/>
        <v>-0.26982388429804094</v>
      </c>
      <c r="G33" s="164">
        <v>8</v>
      </c>
      <c r="H33" s="148">
        <v>7066.4000000000005</v>
      </c>
      <c r="I33" s="148">
        <v>3702.9</v>
      </c>
      <c r="J33" s="106">
        <f t="shared" si="3"/>
        <v>-0.47598494282803128</v>
      </c>
    </row>
    <row r="34" spans="1:10" ht="14.25" customHeight="1" x14ac:dyDescent="0.25">
      <c r="A34" s="103"/>
      <c r="B34" s="136" t="s">
        <v>209</v>
      </c>
      <c r="C34" s="148">
        <v>14112.777778000001</v>
      </c>
      <c r="D34" s="148">
        <v>10686.180656999999</v>
      </c>
      <c r="E34" s="106">
        <f t="shared" si="2"/>
        <v>-0.24280103994421465</v>
      </c>
      <c r="G34" s="164">
        <v>9</v>
      </c>
      <c r="H34" s="148">
        <v>4558</v>
      </c>
      <c r="I34" s="148">
        <v>3252.3</v>
      </c>
      <c r="J34" s="106">
        <f t="shared" si="3"/>
        <v>-0.28646336112329962</v>
      </c>
    </row>
    <row r="35" spans="1:10" ht="14.25" customHeight="1" x14ac:dyDescent="0.25">
      <c r="A35" s="103"/>
      <c r="B35" s="134" t="s">
        <v>204</v>
      </c>
      <c r="C35" s="148">
        <v>10635.676707210001</v>
      </c>
      <c r="D35" s="148">
        <v>9489.6661453899997</v>
      </c>
      <c r="E35" s="106">
        <f t="shared" si="2"/>
        <v>-0.107751541661953</v>
      </c>
      <c r="G35" s="164">
        <v>10</v>
      </c>
      <c r="H35" s="148">
        <v>3523.4</v>
      </c>
      <c r="I35" s="148">
        <v>3223.3</v>
      </c>
      <c r="J35" s="106">
        <f t="shared" si="3"/>
        <v>-8.5173412045183583E-2</v>
      </c>
    </row>
    <row r="36" spans="1:10" ht="14.25" customHeight="1" x14ac:dyDescent="0.25">
      <c r="A36" s="103"/>
      <c r="B36" s="151" t="s">
        <v>210</v>
      </c>
      <c r="C36" s="152">
        <v>15941.732345620001</v>
      </c>
      <c r="D36" s="152">
        <v>9664.9263784800005</v>
      </c>
      <c r="E36" s="106">
        <f t="shared" si="2"/>
        <v>-0.39373424613194918</v>
      </c>
      <c r="G36" s="164">
        <v>11</v>
      </c>
      <c r="H36" s="152">
        <v>4176.2</v>
      </c>
      <c r="I36" s="152">
        <v>3103.9</v>
      </c>
      <c r="J36" s="106">
        <f t="shared" si="3"/>
        <v>-0.25676452277189787</v>
      </c>
    </row>
    <row r="37" spans="1:10" ht="14.25" customHeight="1" x14ac:dyDescent="0.25">
      <c r="A37" s="103"/>
      <c r="B37" s="136" t="s">
        <v>211</v>
      </c>
      <c r="C37" s="148">
        <v>11474.247862</v>
      </c>
      <c r="D37" s="148">
        <v>7472.3553844799999</v>
      </c>
      <c r="E37" s="106">
        <f t="shared" si="2"/>
        <v>-0.34877166029969797</v>
      </c>
      <c r="G37" s="164">
        <v>12</v>
      </c>
      <c r="H37" s="148">
        <v>3278.5</v>
      </c>
      <c r="I37" s="148">
        <v>2639.6</v>
      </c>
      <c r="J37" s="106">
        <f t="shared" si="3"/>
        <v>-0.19487570535305787</v>
      </c>
    </row>
    <row r="38" spans="1:10" ht="14.25" customHeight="1" x14ac:dyDescent="0.25">
      <c r="A38" s="103"/>
      <c r="B38" s="136" t="s">
        <v>213</v>
      </c>
      <c r="C38" s="148">
        <v>9226.0060517500006</v>
      </c>
      <c r="D38" s="148">
        <v>6357.3983411199997</v>
      </c>
      <c r="E38" s="106">
        <f t="shared" si="2"/>
        <v>-0.3109262767160097</v>
      </c>
      <c r="G38" s="164">
        <v>13</v>
      </c>
      <c r="H38" s="148">
        <v>3017.8</v>
      </c>
      <c r="I38" s="148">
        <v>2569.9</v>
      </c>
      <c r="J38" s="106">
        <f t="shared" si="3"/>
        <v>-0.14841937835509311</v>
      </c>
    </row>
    <row r="39" spans="1:10" ht="14.25" customHeight="1" x14ac:dyDescent="0.25">
      <c r="A39" s="103"/>
      <c r="B39" s="153" t="s">
        <v>215</v>
      </c>
      <c r="C39" s="148">
        <v>11380.1920751</v>
      </c>
      <c r="D39" s="148">
        <v>7092.3491770000001</v>
      </c>
      <c r="E39" s="106">
        <f t="shared" si="2"/>
        <v>-0.37678124145917125</v>
      </c>
      <c r="G39" s="164">
        <v>14</v>
      </c>
      <c r="H39" s="148">
        <v>3331.1</v>
      </c>
      <c r="I39" s="148">
        <v>2341.5</v>
      </c>
      <c r="J39" s="106">
        <f t="shared" si="3"/>
        <v>-0.2970790429587824</v>
      </c>
    </row>
    <row r="40" spans="1:10" ht="14.25" customHeight="1" x14ac:dyDescent="0.25">
      <c r="A40" s="103"/>
      <c r="B40" s="134" t="s">
        <v>216</v>
      </c>
      <c r="C40" s="148">
        <v>12819.2778</v>
      </c>
      <c r="D40" s="148">
        <v>7068.9432000000006</v>
      </c>
      <c r="E40" s="106">
        <f t="shared" si="2"/>
        <v>-0.4485693101993623</v>
      </c>
      <c r="G40" s="164">
        <v>15</v>
      </c>
      <c r="H40" s="148">
        <v>3603.3</v>
      </c>
      <c r="I40" s="148">
        <v>2198</v>
      </c>
      <c r="J40" s="106">
        <f t="shared" si="3"/>
        <v>-0.39000360780395749</v>
      </c>
    </row>
    <row r="41" spans="1:10" ht="14.25" customHeight="1" x14ac:dyDescent="0.25">
      <c r="A41" s="103"/>
      <c r="B41" s="154"/>
      <c r="C41" s="155"/>
      <c r="D41" s="155"/>
      <c r="E41" s="145"/>
      <c r="H41" s="155"/>
      <c r="I41" s="155"/>
      <c r="J41" s="145"/>
    </row>
    <row r="42" spans="1:10" ht="14.25" customHeight="1" x14ac:dyDescent="0.25">
      <c r="A42" s="99"/>
      <c r="B42" s="146" t="s">
        <v>2</v>
      </c>
      <c r="C42" s="147">
        <v>289401.71336823003</v>
      </c>
      <c r="D42" s="132">
        <v>184130.64286657999</v>
      </c>
      <c r="E42" s="102">
        <f t="shared" ref="E42:E58" si="4">D42/C42-1</f>
        <v>-0.36375413703133419</v>
      </c>
      <c r="H42" s="147">
        <v>72232.3</v>
      </c>
      <c r="I42" s="132">
        <v>64674.400000000001</v>
      </c>
      <c r="J42" s="102">
        <f t="shared" ref="J42:J58" si="5">I42/H42-1</f>
        <v>-0.10463324579170263</v>
      </c>
    </row>
    <row r="43" spans="1:10" s="139" customFormat="1" ht="14.25" customHeight="1" x14ac:dyDescent="0.25">
      <c r="A43" s="103"/>
      <c r="B43" s="159" t="s">
        <v>199</v>
      </c>
      <c r="C43" s="160">
        <v>50856.007957549999</v>
      </c>
      <c r="D43" s="160">
        <v>34950.257184100003</v>
      </c>
      <c r="E43" s="112">
        <f t="shared" si="4"/>
        <v>-0.31276050583299186</v>
      </c>
      <c r="G43" s="164">
        <v>1</v>
      </c>
      <c r="H43" s="160">
        <v>13308.1</v>
      </c>
      <c r="I43" s="160">
        <v>12098.7</v>
      </c>
      <c r="J43" s="112">
        <f t="shared" si="5"/>
        <v>-9.0876984693532448E-2</v>
      </c>
    </row>
    <row r="44" spans="1:10" s="143" customFormat="1" ht="14.25" customHeight="1" x14ac:dyDescent="0.25">
      <c r="A44" s="167"/>
      <c r="B44" s="140" t="s">
        <v>4</v>
      </c>
      <c r="C44" s="141">
        <f>C43/C42</f>
        <v>0.17572808179211311</v>
      </c>
      <c r="D44" s="141">
        <f>D43/D42</f>
        <v>0.18981228023748747</v>
      </c>
      <c r="E44" s="142"/>
      <c r="G44" s="168"/>
      <c r="H44" s="141">
        <f>H43/H42</f>
        <v>0.1842402913931856</v>
      </c>
      <c r="I44" s="141">
        <f>I43/I42</f>
        <v>0.18707092760041069</v>
      </c>
      <c r="J44" s="142"/>
    </row>
    <row r="45" spans="1:10" ht="14.25" customHeight="1" x14ac:dyDescent="0.25">
      <c r="A45" s="103"/>
      <c r="B45" s="136" t="s">
        <v>200</v>
      </c>
      <c r="C45" s="148">
        <v>32963.523127820001</v>
      </c>
      <c r="D45" s="148">
        <v>20440.169669220002</v>
      </c>
      <c r="E45" s="106">
        <f t="shared" si="4"/>
        <v>-0.37991550266150853</v>
      </c>
      <c r="G45" s="164">
        <v>2</v>
      </c>
      <c r="H45" s="148">
        <v>7645.6</v>
      </c>
      <c r="I45" s="148">
        <v>7128.4000000000005</v>
      </c>
      <c r="J45" s="106">
        <f t="shared" si="5"/>
        <v>-6.7646751072512279E-2</v>
      </c>
    </row>
    <row r="46" spans="1:10" ht="14.25" customHeight="1" x14ac:dyDescent="0.25">
      <c r="A46" s="103"/>
      <c r="B46" s="136" t="s">
        <v>204</v>
      </c>
      <c r="C46" s="148">
        <v>18496.010542909997</v>
      </c>
      <c r="D46" s="148">
        <v>11453.20740832</v>
      </c>
      <c r="E46" s="106">
        <f t="shared" si="4"/>
        <v>-0.38077417388203671</v>
      </c>
      <c r="G46" s="164">
        <v>3</v>
      </c>
      <c r="H46" s="148">
        <v>5478.3</v>
      </c>
      <c r="I46" s="148">
        <v>3817.1</v>
      </c>
      <c r="J46" s="106">
        <f t="shared" si="5"/>
        <v>-0.30323275468667288</v>
      </c>
    </row>
    <row r="47" spans="1:10" ht="14.25" customHeight="1" x14ac:dyDescent="0.25">
      <c r="A47" s="103"/>
      <c r="B47" s="136" t="s">
        <v>202</v>
      </c>
      <c r="C47" s="150">
        <v>15181</v>
      </c>
      <c r="D47" s="150">
        <v>10389.1</v>
      </c>
      <c r="E47" s="106">
        <f t="shared" si="4"/>
        <v>-0.3156511428759633</v>
      </c>
      <c r="G47" s="164">
        <v>4</v>
      </c>
      <c r="H47" s="150">
        <v>4015</v>
      </c>
      <c r="I47" s="156">
        <v>3801.8</v>
      </c>
      <c r="J47" s="106">
        <f t="shared" si="5"/>
        <v>-5.3100871731008636E-2</v>
      </c>
    </row>
    <row r="48" spans="1:10" ht="14.25" customHeight="1" x14ac:dyDescent="0.25">
      <c r="A48" s="103"/>
      <c r="B48" s="136" t="s">
        <v>208</v>
      </c>
      <c r="C48" s="148">
        <v>10654.76793371</v>
      </c>
      <c r="D48" s="148">
        <v>5946.9258530900006</v>
      </c>
      <c r="E48" s="106">
        <f t="shared" si="4"/>
        <v>-0.44185308492033237</v>
      </c>
      <c r="G48" s="164">
        <v>5</v>
      </c>
      <c r="H48" s="148">
        <v>2216.2000000000003</v>
      </c>
      <c r="I48" s="148">
        <v>3147.7000000000003</v>
      </c>
      <c r="J48" s="106">
        <f t="shared" si="5"/>
        <v>0.42031405107842246</v>
      </c>
    </row>
    <row r="49" spans="1:10" ht="14.25" customHeight="1" x14ac:dyDescent="0.25">
      <c r="A49" s="103"/>
      <c r="B49" s="136" t="s">
        <v>203</v>
      </c>
      <c r="C49" s="148">
        <v>12724.746775720001</v>
      </c>
      <c r="D49" s="148">
        <v>8318.8228734599998</v>
      </c>
      <c r="E49" s="106">
        <f t="shared" si="4"/>
        <v>-0.34624845428491458</v>
      </c>
      <c r="G49" s="164">
        <v>6</v>
      </c>
      <c r="H49" s="148">
        <v>2988.1</v>
      </c>
      <c r="I49" s="148">
        <v>2816.9</v>
      </c>
      <c r="J49" s="106">
        <f t="shared" si="5"/>
        <v>-5.7293932599310593E-2</v>
      </c>
    </row>
    <row r="50" spans="1:10" ht="14.25" customHeight="1" x14ac:dyDescent="0.25">
      <c r="A50" s="103"/>
      <c r="B50" s="136" t="s">
        <v>205</v>
      </c>
      <c r="C50" s="148">
        <v>10917.48135256</v>
      </c>
      <c r="D50" s="148">
        <v>6812.67570247</v>
      </c>
      <c r="E50" s="106">
        <f t="shared" si="4"/>
        <v>-0.37598467242881795</v>
      </c>
      <c r="G50" s="164">
        <v>7</v>
      </c>
      <c r="H50" s="148">
        <v>2950.7000000000003</v>
      </c>
      <c r="I50" s="148">
        <v>2421.7000000000003</v>
      </c>
      <c r="J50" s="106">
        <f t="shared" si="5"/>
        <v>-0.17927949300166057</v>
      </c>
    </row>
    <row r="51" spans="1:10" ht="14.25" customHeight="1" x14ac:dyDescent="0.25">
      <c r="A51" s="103"/>
      <c r="B51" s="136" t="s">
        <v>207</v>
      </c>
      <c r="C51" s="148">
        <v>9012.2443805700004</v>
      </c>
      <c r="D51" s="148">
        <v>4560.0336256000001</v>
      </c>
      <c r="E51" s="106">
        <f t="shared" si="4"/>
        <v>-0.49401797898077082</v>
      </c>
      <c r="G51" s="164">
        <v>8</v>
      </c>
      <c r="H51" s="148">
        <v>1772.4</v>
      </c>
      <c r="I51" s="148">
        <v>1511</v>
      </c>
      <c r="J51" s="106">
        <f t="shared" si="5"/>
        <v>-0.14748363800496511</v>
      </c>
    </row>
    <row r="52" spans="1:10" ht="14.25" customHeight="1" x14ac:dyDescent="0.25">
      <c r="A52" s="103"/>
      <c r="B52" s="136" t="s">
        <v>210</v>
      </c>
      <c r="C52" s="148">
        <v>7078.8384403</v>
      </c>
      <c r="D52" s="148">
        <v>4097.2050492600001</v>
      </c>
      <c r="E52" s="106">
        <f t="shared" si="4"/>
        <v>-0.42120376332725551</v>
      </c>
      <c r="G52" s="164">
        <v>9</v>
      </c>
      <c r="H52" s="148">
        <v>1605.3</v>
      </c>
      <c r="I52" s="148">
        <v>1401.1000000000001</v>
      </c>
      <c r="J52" s="106">
        <f t="shared" si="5"/>
        <v>-0.1272036379492929</v>
      </c>
    </row>
    <row r="53" spans="1:10" ht="14.25" customHeight="1" x14ac:dyDescent="0.25">
      <c r="A53" s="103"/>
      <c r="B53" s="136" t="s">
        <v>209</v>
      </c>
      <c r="C53" s="148">
        <v>7396.4195599999994</v>
      </c>
      <c r="D53" s="148">
        <v>4767.3498410000002</v>
      </c>
      <c r="E53" s="106">
        <f t="shared" si="4"/>
        <v>-0.35545167464783456</v>
      </c>
      <c r="G53" s="164">
        <v>10</v>
      </c>
      <c r="H53" s="148">
        <v>2183.1</v>
      </c>
      <c r="I53" s="149">
        <v>1373.6000000000001</v>
      </c>
      <c r="J53" s="106">
        <f t="shared" si="5"/>
        <v>-0.37080298657871824</v>
      </c>
    </row>
    <row r="54" spans="1:10" ht="14.25" customHeight="1" x14ac:dyDescent="0.25">
      <c r="A54" s="103"/>
      <c r="B54" s="151" t="s">
        <v>212</v>
      </c>
      <c r="C54" s="137">
        <v>10749.332803560001</v>
      </c>
      <c r="D54" s="157">
        <v>5671.5809392799993</v>
      </c>
      <c r="E54" s="106">
        <f t="shared" si="4"/>
        <v>-0.4723783286901615</v>
      </c>
      <c r="G54" s="164">
        <v>11</v>
      </c>
      <c r="H54" s="137">
        <v>2129.9</v>
      </c>
      <c r="I54" s="157">
        <v>1313.6000000000001</v>
      </c>
      <c r="J54" s="106">
        <f t="shared" si="5"/>
        <v>-0.38325742992628753</v>
      </c>
    </row>
    <row r="55" spans="1:10" ht="14.25" customHeight="1" x14ac:dyDescent="0.25">
      <c r="A55" s="103"/>
      <c r="B55" s="136" t="s">
        <v>211</v>
      </c>
      <c r="C55" s="148">
        <v>7809.5765378200003</v>
      </c>
      <c r="D55" s="148">
        <v>3722.2402991099998</v>
      </c>
      <c r="E55" s="106">
        <f t="shared" si="4"/>
        <v>-0.52337488709099178</v>
      </c>
      <c r="G55" s="164">
        <v>12</v>
      </c>
      <c r="H55" s="148">
        <v>1586.5</v>
      </c>
      <c r="I55" s="148">
        <v>1234.5</v>
      </c>
      <c r="J55" s="106">
        <f t="shared" si="5"/>
        <v>-0.22187204538291838</v>
      </c>
    </row>
    <row r="56" spans="1:10" ht="14.25" customHeight="1" x14ac:dyDescent="0.25">
      <c r="A56" s="103"/>
      <c r="B56" s="136" t="s">
        <v>201</v>
      </c>
      <c r="C56" s="148">
        <v>5287.1860736199997</v>
      </c>
      <c r="D56" s="148">
        <v>3095.7921305200002</v>
      </c>
      <c r="E56" s="106">
        <f t="shared" si="4"/>
        <v>-0.41447263489245967</v>
      </c>
      <c r="G56" s="164">
        <v>13</v>
      </c>
      <c r="H56" s="148">
        <v>1082.2</v>
      </c>
      <c r="I56" s="148">
        <v>1144.3</v>
      </c>
      <c r="J56" s="106">
        <f t="shared" si="5"/>
        <v>5.7383108482720324E-2</v>
      </c>
    </row>
    <row r="57" spans="1:10" ht="14.25" customHeight="1" x14ac:dyDescent="0.25">
      <c r="A57" s="158"/>
      <c r="B57" s="153" t="s">
        <v>217</v>
      </c>
      <c r="C57" s="148">
        <v>4898.5815000000002</v>
      </c>
      <c r="D57" s="148">
        <v>2846.1477</v>
      </c>
      <c r="E57" s="106">
        <f t="shared" si="4"/>
        <v>-0.41898533279481009</v>
      </c>
      <c r="G57" s="164">
        <v>14</v>
      </c>
      <c r="H57" s="148">
        <v>1116.4000000000001</v>
      </c>
      <c r="I57" s="148">
        <v>1016.7</v>
      </c>
      <c r="J57" s="106">
        <f t="shared" si="5"/>
        <v>-8.9304908634897928E-2</v>
      </c>
    </row>
    <row r="58" spans="1:10" ht="14.25" customHeight="1" x14ac:dyDescent="0.25">
      <c r="A58" s="158"/>
      <c r="B58" s="136" t="s">
        <v>214</v>
      </c>
      <c r="C58" s="148">
        <v>3172.1572000000001</v>
      </c>
      <c r="D58" s="148">
        <v>2257.9302000000002</v>
      </c>
      <c r="E58" s="106">
        <f t="shared" si="4"/>
        <v>-0.2882035606558212</v>
      </c>
      <c r="G58" s="164">
        <v>15</v>
      </c>
      <c r="H58" s="148">
        <v>947.9</v>
      </c>
      <c r="I58" s="148">
        <v>960.6</v>
      </c>
      <c r="J58" s="106">
        <f t="shared" si="5"/>
        <v>1.3398037767696991E-2</v>
      </c>
    </row>
    <row r="59" spans="1:10" ht="13.5" customHeight="1" x14ac:dyDescent="0.25">
      <c r="A59" s="9"/>
      <c r="B59" s="161" t="s">
        <v>218</v>
      </c>
      <c r="C59" s="9"/>
      <c r="D59" s="9"/>
      <c r="E59" s="9"/>
      <c r="H59" s="9"/>
      <c r="I59" s="9"/>
      <c r="J59" s="9"/>
    </row>
    <row r="60" spans="1:10" ht="13.5" customHeight="1" x14ac:dyDescent="0.25">
      <c r="A60" s="9"/>
      <c r="B60" s="218"/>
      <c r="C60" s="218"/>
      <c r="D60" s="218"/>
      <c r="E60" s="218"/>
      <c r="H60" s="9"/>
      <c r="I60" s="9"/>
      <c r="J60" s="9"/>
    </row>
    <row r="61" spans="1:10" x14ac:dyDescent="0.25">
      <c r="A61" s="94"/>
      <c r="B61" s="162"/>
      <c r="C61" s="94"/>
      <c r="D61" s="94"/>
      <c r="E61" s="94"/>
      <c r="H61" s="94"/>
      <c r="I61" s="94"/>
      <c r="J61" s="94"/>
    </row>
    <row r="62" spans="1:10" x14ac:dyDescent="0.25">
      <c r="C62" s="78"/>
      <c r="D62" s="78"/>
      <c r="F62" s="133"/>
      <c r="G62" s="165"/>
      <c r="I62" s="133"/>
    </row>
    <row r="65" spans="3:10" x14ac:dyDescent="0.25">
      <c r="C65" s="78"/>
      <c r="D65" s="78"/>
      <c r="E65" s="78"/>
      <c r="F65" s="78"/>
      <c r="G65" s="166"/>
      <c r="H65" s="78"/>
      <c r="I65" s="78"/>
      <c r="J65" s="78"/>
    </row>
    <row r="66" spans="3:10" x14ac:dyDescent="0.25">
      <c r="C66" s="78"/>
      <c r="D66" s="78"/>
      <c r="E66" s="78"/>
      <c r="F66" s="78"/>
      <c r="G66" s="166"/>
      <c r="H66" s="78"/>
      <c r="I66" s="78"/>
      <c r="J66" s="78"/>
    </row>
  </sheetData>
  <mergeCells count="5">
    <mergeCell ref="A1:J1"/>
    <mergeCell ref="A2:J2"/>
    <mergeCell ref="D3:E3"/>
    <mergeCell ref="I3:J3"/>
    <mergeCell ref="B60:E60"/>
  </mergeCells>
  <conditionalFormatting sqref="D54:D58 D39:D40">
    <cfRule type="expression" dxfId="26" priority="19" stopIfTrue="1">
      <formula>"если($J$6&lt;$I$6)"</formula>
    </cfRule>
  </conditionalFormatting>
  <conditionalFormatting sqref="D23 D41">
    <cfRule type="expression" dxfId="25" priority="18" stopIfTrue="1">
      <formula>"если($J$6&lt;$I$6)"</formula>
    </cfRule>
  </conditionalFormatting>
  <conditionalFormatting sqref="D24:D26 D30:D38 D28">
    <cfRule type="expression" dxfId="24" priority="17" stopIfTrue="1">
      <formula>"если($J$6&lt;$I$6)"</formula>
    </cfRule>
  </conditionalFormatting>
  <conditionalFormatting sqref="D42 D48:D53">
    <cfRule type="expression" dxfId="23" priority="15" stopIfTrue="1">
      <formula>"если($J$6&lt;$I$6)"</formula>
    </cfRule>
  </conditionalFormatting>
  <conditionalFormatting sqref="I54:I58 I39:I40">
    <cfRule type="expression" dxfId="22" priority="13" stopIfTrue="1">
      <formula>"если($J$6&lt;$I$6)"</formula>
    </cfRule>
  </conditionalFormatting>
  <conditionalFormatting sqref="I23 I41">
    <cfRule type="expression" dxfId="21" priority="12" stopIfTrue="1">
      <formula>"если($J$6&lt;$I$6)"</formula>
    </cfRule>
  </conditionalFormatting>
  <conditionalFormatting sqref="I24:I26 I30:I38 I28">
    <cfRule type="expression" dxfId="20" priority="11" stopIfTrue="1">
      <formula>"если($J$6&lt;$I$6)"</formula>
    </cfRule>
  </conditionalFormatting>
  <conditionalFormatting sqref="I42 I48:I53">
    <cfRule type="expression" dxfId="19" priority="9" stopIfTrue="1">
      <formula>"если($J$6&lt;$I$6)"</formula>
    </cfRule>
  </conditionalFormatting>
  <conditionalFormatting sqref="D29">
    <cfRule type="expression" dxfId="18" priority="8" stopIfTrue="1">
      <formula>"если($J$6&lt;$I$6)"</formula>
    </cfRule>
  </conditionalFormatting>
  <conditionalFormatting sqref="I29">
    <cfRule type="expression" dxfId="17" priority="6" stopIfTrue="1">
      <formula>"если($J$6&lt;$I$6)"</formula>
    </cfRule>
  </conditionalFormatting>
  <pageMargins left="0.31496062992125984" right="0.31496062992125984" top="0.74803149606299213" bottom="0.74803149606299213" header="0.31496062992125984" footer="0.31496062992125984"/>
  <pageSetup paperSize="9" scale="8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8DA8B41-8270-4B82-AF91-885B9A2C9A2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E24:E26 E30:E40 E28</xm:sqref>
        </x14:conditionalFormatting>
        <x14:conditionalFormatting xmlns:xm="http://schemas.microsoft.com/office/excel/2006/main">
          <x14:cfRule type="iconSet" priority="20" id="{E722544D-DED2-45A2-BE0B-C023C1BC2815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E42:E43 E45:E58</xm:sqref>
        </x14:conditionalFormatting>
        <x14:conditionalFormatting xmlns:xm="http://schemas.microsoft.com/office/excel/2006/main">
          <x14:cfRule type="iconSet" priority="10" id="{23CE3C44-F579-4003-A2BA-C99B435E12A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J24:J26 J30:J40 J28</xm:sqref>
        </x14:conditionalFormatting>
        <x14:conditionalFormatting xmlns:xm="http://schemas.microsoft.com/office/excel/2006/main">
          <x14:cfRule type="iconSet" priority="14" id="{21010335-F70C-4A02-8C19-71A6E4B36A3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J42:J43 J45:J58</xm:sqref>
        </x14:conditionalFormatting>
        <x14:conditionalFormatting xmlns:xm="http://schemas.microsoft.com/office/excel/2006/main">
          <x14:cfRule type="iconSet" priority="7" id="{E8CCB100-EECD-4F7B-97E3-F5632583ABE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E29</xm:sqref>
        </x14:conditionalFormatting>
        <x14:conditionalFormatting xmlns:xm="http://schemas.microsoft.com/office/excel/2006/main">
          <x14:cfRule type="iconSet" priority="5" id="{0FB858A8-F397-4C71-A280-EE2AEAE2ACB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J29</xm:sqref>
        </x14:conditionalFormatting>
        <x14:conditionalFormatting xmlns:xm="http://schemas.microsoft.com/office/excel/2006/main">
          <x14:cfRule type="iconSet" priority="21" id="{EFD2AEBC-16CE-4C51-A837-1ED212BE63E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E6:E22</xm:sqref>
        </x14:conditionalFormatting>
        <x14:conditionalFormatting xmlns:xm="http://schemas.microsoft.com/office/excel/2006/main">
          <x14:cfRule type="iconSet" priority="22" id="{3DAF9B60-9679-4A82-B908-E95B0E14401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J6:J22</xm:sqref>
        </x14:conditionalFormatting>
        <x14:conditionalFormatting xmlns:xm="http://schemas.microsoft.com/office/excel/2006/main">
          <x14:cfRule type="iconSet" priority="3" id="{12F681EC-0C4F-460E-9AD3-94A001B41DA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E27</xm:sqref>
        </x14:conditionalFormatting>
        <x14:conditionalFormatting xmlns:xm="http://schemas.microsoft.com/office/excel/2006/main">
          <x14:cfRule type="iconSet" priority="4" id="{C0E8C890-0A39-4127-8881-6C2C77B85201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J27</xm:sqref>
        </x14:conditionalFormatting>
        <x14:conditionalFormatting xmlns:xm="http://schemas.microsoft.com/office/excel/2006/main">
          <x14:cfRule type="iconSet" priority="1" id="{4FC4BF16-4CD6-443E-A88E-EA6CE9D9D33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E44</xm:sqref>
        </x14:conditionalFormatting>
        <x14:conditionalFormatting xmlns:xm="http://schemas.microsoft.com/office/excel/2006/main">
          <x14:cfRule type="iconSet" priority="2" id="{011B4F93-EE0C-41EA-9024-3D277AB74AB3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J44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5"/>
  <sheetViews>
    <sheetView workbookViewId="0">
      <selection sqref="A1:F1"/>
    </sheetView>
  </sheetViews>
  <sheetFormatPr defaultRowHeight="15" x14ac:dyDescent="0.25"/>
  <cols>
    <col min="1" max="1" width="4.42578125" style="1" customWidth="1"/>
    <col min="2" max="2" width="20.5703125" style="1" hidden="1" customWidth="1"/>
    <col min="3" max="3" width="20.5703125" style="1" customWidth="1"/>
    <col min="4" max="5" width="16.140625" style="1" customWidth="1"/>
    <col min="6" max="6" width="12" style="1" customWidth="1"/>
    <col min="7" max="16384" width="9.140625" style="1"/>
  </cols>
  <sheetData>
    <row r="1" spans="1:6" ht="15" customHeight="1" x14ac:dyDescent="0.25">
      <c r="A1" s="219" t="s">
        <v>146</v>
      </c>
      <c r="B1" s="219"/>
      <c r="C1" s="219"/>
      <c r="D1" s="219"/>
      <c r="E1" s="219"/>
      <c r="F1" s="219"/>
    </row>
    <row r="2" spans="1:6" ht="13.5" customHeight="1" x14ac:dyDescent="0.25">
      <c r="A2" s="211" t="s">
        <v>147</v>
      </c>
      <c r="B2" s="211"/>
      <c r="C2" s="211"/>
      <c r="D2" s="211"/>
      <c r="E2" s="211"/>
      <c r="F2" s="211"/>
    </row>
    <row r="3" spans="1:6" x14ac:dyDescent="0.25">
      <c r="A3" s="94"/>
      <c r="B3" s="2"/>
      <c r="C3" s="2"/>
      <c r="D3" s="95"/>
      <c r="E3" s="220" t="s">
        <v>148</v>
      </c>
      <c r="F3" s="220"/>
    </row>
    <row r="4" spans="1:6" s="98" customFormat="1" ht="25.5" x14ac:dyDescent="0.25">
      <c r="A4" s="94"/>
      <c r="B4" s="8"/>
      <c r="C4" s="8"/>
      <c r="D4" s="96" t="s">
        <v>149</v>
      </c>
      <c r="E4" s="97" t="s">
        <v>150</v>
      </c>
      <c r="F4" s="96" t="s">
        <v>41</v>
      </c>
    </row>
    <row r="5" spans="1:6" s="98" customFormat="1" ht="7.5" customHeight="1" x14ac:dyDescent="0.25">
      <c r="A5" s="9"/>
      <c r="B5" s="8"/>
      <c r="C5" s="8"/>
      <c r="D5" s="9"/>
      <c r="E5" s="9"/>
      <c r="F5" s="9"/>
    </row>
    <row r="6" spans="1:6" s="98" customFormat="1" x14ac:dyDescent="0.25">
      <c r="A6" s="99"/>
      <c r="B6" s="100"/>
      <c r="C6" s="100" t="s">
        <v>0</v>
      </c>
      <c r="D6" s="101">
        <v>4300364.3119999999</v>
      </c>
      <c r="E6" s="101">
        <v>3963526.7379999999</v>
      </c>
      <c r="F6" s="102">
        <f t="shared" ref="F6:F21" si="0">IFERROR(IF((E6/D6-1)&lt;1,E6/D6-1,"в "&amp;ROUND(E6/D6,1)&amp;" раза"),"")</f>
        <v>-7.8327683322100827E-2</v>
      </c>
    </row>
    <row r="7" spans="1:6" s="98" customFormat="1" x14ac:dyDescent="0.25">
      <c r="A7" s="103">
        <v>1</v>
      </c>
      <c r="B7" s="104" t="s">
        <v>152</v>
      </c>
      <c r="C7" s="104" t="s">
        <v>153</v>
      </c>
      <c r="D7" s="105">
        <v>556946.30900000001</v>
      </c>
      <c r="E7" s="105">
        <v>561348.86400000006</v>
      </c>
      <c r="F7" s="106">
        <f t="shared" si="0"/>
        <v>7.9048104437657862E-3</v>
      </c>
    </row>
    <row r="8" spans="1:6" s="98" customFormat="1" x14ac:dyDescent="0.25">
      <c r="A8" s="103">
        <v>2</v>
      </c>
      <c r="B8" s="104" t="s">
        <v>154</v>
      </c>
      <c r="C8" s="104" t="s">
        <v>155</v>
      </c>
      <c r="D8" s="105">
        <v>375841.44900000002</v>
      </c>
      <c r="E8" s="105">
        <v>347063.46600000001</v>
      </c>
      <c r="F8" s="106">
        <f t="shared" si="0"/>
        <v>-7.656947650816448E-2</v>
      </c>
    </row>
    <row r="9" spans="1:6" s="98" customFormat="1" x14ac:dyDescent="0.25">
      <c r="A9" s="103">
        <v>3</v>
      </c>
      <c r="B9" s="104" t="s">
        <v>156</v>
      </c>
      <c r="C9" s="104" t="s">
        <v>157</v>
      </c>
      <c r="D9" s="105">
        <v>312252.39500000002</v>
      </c>
      <c r="E9" s="105">
        <v>278989.86699999997</v>
      </c>
      <c r="F9" s="106">
        <f t="shared" si="0"/>
        <v>-0.10652449279051979</v>
      </c>
    </row>
    <row r="10" spans="1:6" s="98" customFormat="1" x14ac:dyDescent="0.25">
      <c r="A10" s="103">
        <v>4</v>
      </c>
      <c r="B10" s="104" t="s">
        <v>158</v>
      </c>
      <c r="C10" s="104" t="s">
        <v>159</v>
      </c>
      <c r="D10" s="105">
        <v>290439.82199999999</v>
      </c>
      <c r="E10" s="105">
        <v>276038.47200000001</v>
      </c>
      <c r="F10" s="106">
        <f t="shared" si="0"/>
        <v>-4.9584626174299151E-2</v>
      </c>
    </row>
    <row r="11" spans="1:6" s="98" customFormat="1" x14ac:dyDescent="0.25">
      <c r="A11" s="103">
        <v>5</v>
      </c>
      <c r="B11" s="104" t="s">
        <v>160</v>
      </c>
      <c r="C11" s="104" t="s">
        <v>161</v>
      </c>
      <c r="D11" s="105">
        <v>198273.307</v>
      </c>
      <c r="E11" s="105">
        <v>190036.57200000001</v>
      </c>
      <c r="F11" s="106">
        <f t="shared" si="0"/>
        <v>-4.1542329245559895E-2</v>
      </c>
    </row>
    <row r="12" spans="1:6" s="98" customFormat="1" x14ac:dyDescent="0.25">
      <c r="A12" s="103">
        <v>6</v>
      </c>
      <c r="B12" s="104" t="s">
        <v>162</v>
      </c>
      <c r="C12" s="104" t="s">
        <v>163</v>
      </c>
      <c r="D12" s="105">
        <v>177695.15399999998</v>
      </c>
      <c r="E12" s="105">
        <v>156906.26299999998</v>
      </c>
      <c r="F12" s="106">
        <f t="shared" si="0"/>
        <v>-0.11699188487717571</v>
      </c>
    </row>
    <row r="13" spans="1:6" s="98" customFormat="1" x14ac:dyDescent="0.25">
      <c r="A13" s="103">
        <v>7</v>
      </c>
      <c r="B13" s="104" t="s">
        <v>164</v>
      </c>
      <c r="C13" s="104" t="s">
        <v>165</v>
      </c>
      <c r="D13" s="105">
        <v>136822.57400000002</v>
      </c>
      <c r="E13" s="105">
        <v>114249.97</v>
      </c>
      <c r="F13" s="106">
        <f t="shared" si="0"/>
        <v>-0.16497719155612445</v>
      </c>
    </row>
    <row r="14" spans="1:6" s="98" customFormat="1" x14ac:dyDescent="0.25">
      <c r="A14" s="103">
        <v>8</v>
      </c>
      <c r="B14" s="107" t="s">
        <v>166</v>
      </c>
      <c r="C14" s="107" t="s">
        <v>167</v>
      </c>
      <c r="D14" s="105">
        <v>102009.571</v>
      </c>
      <c r="E14" s="105">
        <v>97449.975000000006</v>
      </c>
      <c r="F14" s="106">
        <f t="shared" si="0"/>
        <v>-4.4697727431869949E-2</v>
      </c>
    </row>
    <row r="15" spans="1:6" s="98" customFormat="1" x14ac:dyDescent="0.25">
      <c r="A15" s="103">
        <v>9</v>
      </c>
      <c r="B15" s="107" t="s">
        <v>168</v>
      </c>
      <c r="C15" s="107" t="s">
        <v>169</v>
      </c>
      <c r="D15" s="105">
        <v>83631.736999999994</v>
      </c>
      <c r="E15" s="105">
        <v>91508.884999999995</v>
      </c>
      <c r="F15" s="106">
        <f t="shared" si="0"/>
        <v>9.4188501668929892E-2</v>
      </c>
    </row>
    <row r="16" spans="1:6" s="98" customFormat="1" x14ac:dyDescent="0.25">
      <c r="A16" s="103">
        <v>10</v>
      </c>
      <c r="B16" s="104" t="s">
        <v>170</v>
      </c>
      <c r="C16" s="104" t="s">
        <v>171</v>
      </c>
      <c r="D16" s="105">
        <v>79721.83</v>
      </c>
      <c r="E16" s="105">
        <v>80697.040999999997</v>
      </c>
      <c r="F16" s="106">
        <f t="shared" si="0"/>
        <v>1.2232672029731217E-2</v>
      </c>
    </row>
    <row r="17" spans="1:6" s="98" customFormat="1" x14ac:dyDescent="0.25">
      <c r="A17" s="103">
        <v>11</v>
      </c>
      <c r="B17" s="104" t="s">
        <v>172</v>
      </c>
      <c r="C17" s="104" t="s">
        <v>173</v>
      </c>
      <c r="D17" s="105">
        <v>80744.88</v>
      </c>
      <c r="E17" s="105">
        <v>78593.714999999997</v>
      </c>
      <c r="F17" s="106">
        <f t="shared" si="0"/>
        <v>-2.6641503461272142E-2</v>
      </c>
    </row>
    <row r="18" spans="1:6" s="98" customFormat="1" x14ac:dyDescent="0.25">
      <c r="A18" s="103">
        <v>12</v>
      </c>
      <c r="B18" s="104" t="s">
        <v>174</v>
      </c>
      <c r="C18" s="104" t="s">
        <v>175</v>
      </c>
      <c r="D18" s="105">
        <v>72619.733999999997</v>
      </c>
      <c r="E18" s="105">
        <v>75531.763999999996</v>
      </c>
      <c r="F18" s="106">
        <f t="shared" si="0"/>
        <v>4.0099706231366827E-2</v>
      </c>
    </row>
    <row r="19" spans="1:6" s="98" customFormat="1" x14ac:dyDescent="0.25">
      <c r="A19" s="103">
        <v>13</v>
      </c>
      <c r="B19" s="107" t="s">
        <v>176</v>
      </c>
      <c r="C19" s="107" t="s">
        <v>177</v>
      </c>
      <c r="D19" s="105">
        <v>86552.744000000006</v>
      </c>
      <c r="E19" s="105">
        <v>71767.865999999995</v>
      </c>
      <c r="F19" s="106">
        <f t="shared" si="0"/>
        <v>-0.17081928679234026</v>
      </c>
    </row>
    <row r="20" spans="1:6" s="98" customFormat="1" x14ac:dyDescent="0.25">
      <c r="A20" s="103">
        <v>14</v>
      </c>
      <c r="B20" s="104" t="s">
        <v>178</v>
      </c>
      <c r="C20" s="104" t="s">
        <v>179</v>
      </c>
      <c r="D20" s="105">
        <v>70579.164000000004</v>
      </c>
      <c r="E20" s="105">
        <v>71657.989000000001</v>
      </c>
      <c r="F20" s="106">
        <f t="shared" si="0"/>
        <v>1.5285318482944898E-2</v>
      </c>
    </row>
    <row r="21" spans="1:6" s="98" customFormat="1" x14ac:dyDescent="0.25">
      <c r="A21" s="103">
        <v>15</v>
      </c>
      <c r="B21" s="104" t="s">
        <v>180</v>
      </c>
      <c r="C21" s="104" t="s">
        <v>181</v>
      </c>
      <c r="D21" s="108">
        <v>74265.126000000004</v>
      </c>
      <c r="E21" s="108">
        <v>68437.967000000004</v>
      </c>
      <c r="F21" s="106">
        <f t="shared" si="0"/>
        <v>-7.8464271372810979E-2</v>
      </c>
    </row>
    <row r="22" spans="1:6" s="98" customFormat="1" ht="8.1" hidden="1" customHeight="1" x14ac:dyDescent="0.25">
      <c r="A22" s="109" t="s">
        <v>182</v>
      </c>
      <c r="B22" s="104"/>
      <c r="C22" s="104"/>
      <c r="D22" s="105"/>
      <c r="E22" s="105"/>
      <c r="F22" s="106"/>
    </row>
    <row r="23" spans="1:6" s="98" customFormat="1" x14ac:dyDescent="0.25">
      <c r="A23" s="103">
        <v>16</v>
      </c>
      <c r="B23" s="107" t="s">
        <v>183</v>
      </c>
      <c r="C23" s="110" t="s">
        <v>184</v>
      </c>
      <c r="D23" s="111">
        <v>95294.513000000006</v>
      </c>
      <c r="E23" s="111">
        <v>68026.518000000011</v>
      </c>
      <c r="F23" s="112">
        <f t="shared" ref="F23" si="1">IFERROR(IF((E23/D23-1)&lt;1,E23/D23-1,"в "&amp;ROUND(E23/D23,1)&amp;" раза"),"")</f>
        <v>-0.28614443939705103</v>
      </c>
    </row>
    <row r="24" spans="1:6" s="98" customFormat="1" x14ac:dyDescent="0.25">
      <c r="A24" s="103"/>
      <c r="B24" s="113"/>
      <c r="C24" s="113" t="s">
        <v>4</v>
      </c>
      <c r="D24" s="114">
        <f>D23/D6</f>
        <v>2.2159637204244385E-2</v>
      </c>
      <c r="E24" s="114">
        <f>E23/E6</f>
        <v>1.7163128318979443E-2</v>
      </c>
      <c r="F24" s="115"/>
    </row>
    <row r="25" spans="1:6" s="98" customFormat="1" ht="15" customHeight="1" x14ac:dyDescent="0.25">
      <c r="A25" s="116"/>
    </row>
    <row r="26" spans="1:6" s="98" customFormat="1" x14ac:dyDescent="0.25">
      <c r="A26" s="117"/>
      <c r="B26" s="118"/>
      <c r="C26" s="118" t="s">
        <v>1</v>
      </c>
      <c r="D26" s="101">
        <v>2342343.0109999999</v>
      </c>
      <c r="E26" s="101">
        <v>2281855.9219999998</v>
      </c>
      <c r="F26" s="102">
        <f t="shared" ref="F26:F41" si="2">IFERROR(IF((E26/D26-1)&lt;1,E26/D26-1,"в "&amp;ROUND(E26/D26,1)&amp;" раза"),"")</f>
        <v>-2.582332677833421E-2</v>
      </c>
    </row>
    <row r="27" spans="1:6" s="98" customFormat="1" x14ac:dyDescent="0.25">
      <c r="A27" s="103">
        <v>1</v>
      </c>
      <c r="B27" s="104" t="s">
        <v>152</v>
      </c>
      <c r="C27" s="104" t="s">
        <v>153</v>
      </c>
      <c r="D27" s="119">
        <v>397104.90600000002</v>
      </c>
      <c r="E27" s="119">
        <v>410804.88</v>
      </c>
      <c r="F27" s="106">
        <f t="shared" si="2"/>
        <v>3.4499634210009011E-2</v>
      </c>
    </row>
    <row r="28" spans="1:6" s="98" customFormat="1" x14ac:dyDescent="0.25">
      <c r="A28" s="103">
        <v>2</v>
      </c>
      <c r="B28" s="104" t="s">
        <v>154</v>
      </c>
      <c r="C28" s="104" t="s">
        <v>155</v>
      </c>
      <c r="D28" s="119">
        <v>363087.89</v>
      </c>
      <c r="E28" s="119">
        <v>334290.81</v>
      </c>
      <c r="F28" s="106">
        <f t="shared" si="2"/>
        <v>-7.9311595878342356E-2</v>
      </c>
    </row>
    <row r="29" spans="1:6" s="98" customFormat="1" x14ac:dyDescent="0.25">
      <c r="A29" s="103">
        <v>3</v>
      </c>
      <c r="B29" s="104" t="s">
        <v>156</v>
      </c>
      <c r="C29" s="104" t="s">
        <v>157</v>
      </c>
      <c r="D29" s="119">
        <v>149410.45199999999</v>
      </c>
      <c r="E29" s="119">
        <v>135896.91800000001</v>
      </c>
      <c r="F29" s="106">
        <f t="shared" si="2"/>
        <v>-9.0445707238741124E-2</v>
      </c>
    </row>
    <row r="30" spans="1:6" s="98" customFormat="1" x14ac:dyDescent="0.25">
      <c r="A30" s="103">
        <v>4</v>
      </c>
      <c r="B30" s="107" t="s">
        <v>158</v>
      </c>
      <c r="C30" s="107" t="s">
        <v>159</v>
      </c>
      <c r="D30" s="119">
        <v>100334.575</v>
      </c>
      <c r="E30" s="119">
        <v>101474.64200000001</v>
      </c>
      <c r="F30" s="106">
        <f t="shared" si="2"/>
        <v>1.1362653402379186E-2</v>
      </c>
    </row>
    <row r="31" spans="1:6" s="98" customFormat="1" x14ac:dyDescent="0.25">
      <c r="A31" s="103">
        <v>5</v>
      </c>
      <c r="B31" s="107" t="s">
        <v>162</v>
      </c>
      <c r="C31" s="107" t="s">
        <v>163</v>
      </c>
      <c r="D31" s="119">
        <v>72703.322</v>
      </c>
      <c r="E31" s="119">
        <v>69216.820999999996</v>
      </c>
      <c r="F31" s="106">
        <f t="shared" si="2"/>
        <v>-4.7955181470249797E-2</v>
      </c>
    </row>
    <row r="32" spans="1:6" s="98" customFormat="1" x14ac:dyDescent="0.25">
      <c r="A32" s="103">
        <v>6</v>
      </c>
      <c r="B32" s="104" t="s">
        <v>168</v>
      </c>
      <c r="C32" s="104" t="s">
        <v>169</v>
      </c>
      <c r="D32" s="119">
        <v>63731.485000000001</v>
      </c>
      <c r="E32" s="119">
        <v>66381.153999999995</v>
      </c>
      <c r="F32" s="106">
        <f t="shared" si="2"/>
        <v>4.1575510126588E-2</v>
      </c>
    </row>
    <row r="33" spans="1:6" s="98" customFormat="1" x14ac:dyDescent="0.25">
      <c r="A33" s="103">
        <v>7</v>
      </c>
      <c r="B33" s="104" t="s">
        <v>172</v>
      </c>
      <c r="C33" s="104" t="s">
        <v>173</v>
      </c>
      <c r="D33" s="119">
        <v>57140.811000000002</v>
      </c>
      <c r="E33" s="119">
        <v>59667.966999999997</v>
      </c>
      <c r="F33" s="106">
        <f t="shared" si="2"/>
        <v>4.4226813651629726E-2</v>
      </c>
    </row>
    <row r="34" spans="1:6" s="98" customFormat="1" x14ac:dyDescent="0.25">
      <c r="A34" s="103">
        <v>8</v>
      </c>
      <c r="B34" s="107" t="s">
        <v>180</v>
      </c>
      <c r="C34" s="107" t="s">
        <v>181</v>
      </c>
      <c r="D34" s="119">
        <v>64928.5</v>
      </c>
      <c r="E34" s="119">
        <v>59630.243000000002</v>
      </c>
      <c r="F34" s="106">
        <f t="shared" si="2"/>
        <v>-8.1601407702318718E-2</v>
      </c>
    </row>
    <row r="35" spans="1:6" s="98" customFormat="1" x14ac:dyDescent="0.25">
      <c r="A35" s="103">
        <v>9</v>
      </c>
      <c r="B35" s="104" t="s">
        <v>178</v>
      </c>
      <c r="C35" s="104" t="s">
        <v>179</v>
      </c>
      <c r="D35" s="119">
        <v>54220.379000000001</v>
      </c>
      <c r="E35" s="119">
        <v>58262.004000000001</v>
      </c>
      <c r="F35" s="106">
        <f t="shared" si="2"/>
        <v>7.4540699909161567E-2</v>
      </c>
    </row>
    <row r="36" spans="1:6" s="98" customFormat="1" x14ac:dyDescent="0.25">
      <c r="A36" s="103">
        <v>10</v>
      </c>
      <c r="B36" s="104" t="s">
        <v>170</v>
      </c>
      <c r="C36" s="104" t="s">
        <v>171</v>
      </c>
      <c r="D36" s="119">
        <v>48911.898000000001</v>
      </c>
      <c r="E36" s="119">
        <v>53139.141000000003</v>
      </c>
      <c r="F36" s="106">
        <f t="shared" si="2"/>
        <v>8.6425658640357783E-2</v>
      </c>
    </row>
    <row r="37" spans="1:6" s="98" customFormat="1" x14ac:dyDescent="0.25">
      <c r="A37" s="103">
        <v>11</v>
      </c>
      <c r="B37" s="107" t="s">
        <v>160</v>
      </c>
      <c r="C37" s="107" t="s">
        <v>161</v>
      </c>
      <c r="D37" s="119">
        <v>46277.267</v>
      </c>
      <c r="E37" s="119">
        <v>45055.572999999997</v>
      </c>
      <c r="F37" s="106">
        <f t="shared" si="2"/>
        <v>-2.6399441436332105E-2</v>
      </c>
    </row>
    <row r="38" spans="1:6" s="98" customFormat="1" x14ac:dyDescent="0.25">
      <c r="A38" s="103">
        <v>12</v>
      </c>
      <c r="B38" s="107" t="s">
        <v>166</v>
      </c>
      <c r="C38" s="107" t="s">
        <v>167</v>
      </c>
      <c r="D38" s="119">
        <v>46355.434999999998</v>
      </c>
      <c r="E38" s="119">
        <v>44192.326999999997</v>
      </c>
      <c r="F38" s="106">
        <f t="shared" si="2"/>
        <v>-4.6663524999819295E-2</v>
      </c>
    </row>
    <row r="39" spans="1:6" s="98" customFormat="1" x14ac:dyDescent="0.25">
      <c r="A39" s="103">
        <v>13</v>
      </c>
      <c r="B39" s="107" t="s">
        <v>164</v>
      </c>
      <c r="C39" s="107" t="s">
        <v>165</v>
      </c>
      <c r="D39" s="119">
        <v>39147.667000000001</v>
      </c>
      <c r="E39" s="119">
        <v>40378.582000000002</v>
      </c>
      <c r="F39" s="106">
        <f t="shared" si="2"/>
        <v>3.1442869890560887E-2</v>
      </c>
    </row>
    <row r="40" spans="1:6" s="98" customFormat="1" x14ac:dyDescent="0.25">
      <c r="A40" s="103">
        <v>14</v>
      </c>
      <c r="B40" s="107" t="s">
        <v>174</v>
      </c>
      <c r="C40" s="107" t="s">
        <v>175</v>
      </c>
      <c r="D40" s="119">
        <v>34293.357000000004</v>
      </c>
      <c r="E40" s="119">
        <v>38310.625999999997</v>
      </c>
      <c r="F40" s="106">
        <f t="shared" si="2"/>
        <v>0.11714423291951248</v>
      </c>
    </row>
    <row r="41" spans="1:6" s="98" customFormat="1" x14ac:dyDescent="0.25">
      <c r="A41" s="103">
        <v>15</v>
      </c>
      <c r="B41" s="104" t="s">
        <v>185</v>
      </c>
      <c r="C41" s="104" t="s">
        <v>186</v>
      </c>
      <c r="D41" s="119">
        <v>39034.356</v>
      </c>
      <c r="E41" s="119">
        <v>37069.273999999998</v>
      </c>
      <c r="F41" s="106">
        <f t="shared" si="2"/>
        <v>-5.0342370193067976E-2</v>
      </c>
    </row>
    <row r="42" spans="1:6" s="98" customFormat="1" ht="8.1" hidden="1" customHeight="1" x14ac:dyDescent="0.25">
      <c r="A42" s="109" t="s">
        <v>182</v>
      </c>
      <c r="B42" s="104"/>
      <c r="C42" s="104"/>
      <c r="D42" s="119"/>
      <c r="E42" s="119"/>
      <c r="F42" s="106"/>
    </row>
    <row r="43" spans="1:6" s="98" customFormat="1" x14ac:dyDescent="0.25">
      <c r="A43" s="103">
        <v>16</v>
      </c>
      <c r="B43" s="104" t="s">
        <v>183</v>
      </c>
      <c r="C43" s="120" t="s">
        <v>184</v>
      </c>
      <c r="D43" s="121">
        <v>53675.377</v>
      </c>
      <c r="E43" s="121">
        <v>34809.906000000003</v>
      </c>
      <c r="F43" s="112">
        <f t="shared" ref="F43" si="3">IFERROR(IF((E43/D43-1)&lt;1,E43/D43-1,"в "&amp;ROUND(E43/D43,1)&amp;" раза"),"")</f>
        <v>-0.3514734698556472</v>
      </c>
    </row>
    <row r="44" spans="1:6" s="98" customFormat="1" x14ac:dyDescent="0.25">
      <c r="A44" s="103"/>
      <c r="B44" s="113"/>
      <c r="C44" s="113" t="s">
        <v>4</v>
      </c>
      <c r="D44" s="114">
        <f>D43/D26</f>
        <v>2.291525056233534E-2</v>
      </c>
      <c r="E44" s="114">
        <f>E43/E26</f>
        <v>1.5255084979024371E-2</v>
      </c>
      <c r="F44" s="115"/>
    </row>
    <row r="45" spans="1:6" s="98" customFormat="1" ht="15" customHeight="1" x14ac:dyDescent="0.25">
      <c r="A45" s="116"/>
      <c r="B45" s="122"/>
      <c r="C45" s="122"/>
      <c r="D45" s="123"/>
      <c r="E45" s="123"/>
      <c r="F45" s="124"/>
    </row>
    <row r="46" spans="1:6" s="98" customFormat="1" x14ac:dyDescent="0.25">
      <c r="A46" s="99"/>
      <c r="B46" s="118"/>
      <c r="C46" s="118" t="s">
        <v>2</v>
      </c>
      <c r="D46" s="101">
        <v>1958021.301</v>
      </c>
      <c r="E46" s="101">
        <v>1681670.8160000001</v>
      </c>
      <c r="F46" s="102">
        <f t="shared" ref="F46:F62" si="4">IFERROR(IF((E46/D46-1)&lt;1,E46/D46-1,"в "&amp;ROUND(E46/D46,1)&amp;" раза"),"")</f>
        <v>-0.1411376295338882</v>
      </c>
    </row>
    <row r="47" spans="1:6" s="98" customFormat="1" x14ac:dyDescent="0.25">
      <c r="A47" s="103">
        <v>1</v>
      </c>
      <c r="B47" s="104" t="s">
        <v>158</v>
      </c>
      <c r="C47" s="104" t="s">
        <v>159</v>
      </c>
      <c r="D47" s="119">
        <v>190105.247</v>
      </c>
      <c r="E47" s="119">
        <v>174563.83</v>
      </c>
      <c r="F47" s="106">
        <f t="shared" si="4"/>
        <v>-8.1751646760175989E-2</v>
      </c>
    </row>
    <row r="48" spans="1:6" s="98" customFormat="1" x14ac:dyDescent="0.25">
      <c r="A48" s="103">
        <v>2</v>
      </c>
      <c r="B48" s="104" t="s">
        <v>152</v>
      </c>
      <c r="C48" s="104" t="s">
        <v>153</v>
      </c>
      <c r="D48" s="119">
        <v>159841.40299999999</v>
      </c>
      <c r="E48" s="119">
        <v>150543.984</v>
      </c>
      <c r="F48" s="106">
        <f t="shared" si="4"/>
        <v>-5.8166525227509425E-2</v>
      </c>
    </row>
    <row r="49" spans="1:6" s="98" customFormat="1" x14ac:dyDescent="0.25">
      <c r="A49" s="103">
        <v>3</v>
      </c>
      <c r="B49" s="104" t="s">
        <v>160</v>
      </c>
      <c r="C49" s="104" t="s">
        <v>161</v>
      </c>
      <c r="D49" s="119">
        <v>151996.04</v>
      </c>
      <c r="E49" s="119">
        <v>144980.99900000001</v>
      </c>
      <c r="F49" s="106">
        <f t="shared" si="4"/>
        <v>-4.6152787927896011E-2</v>
      </c>
    </row>
    <row r="50" spans="1:6" s="98" customFormat="1" x14ac:dyDescent="0.25">
      <c r="A50" s="103">
        <v>4</v>
      </c>
      <c r="B50" s="104" t="s">
        <v>156</v>
      </c>
      <c r="C50" s="104" t="s">
        <v>157</v>
      </c>
      <c r="D50" s="119">
        <v>162841.943</v>
      </c>
      <c r="E50" s="119">
        <v>143092.94899999999</v>
      </c>
      <c r="F50" s="106">
        <f t="shared" si="4"/>
        <v>-0.12127707171855595</v>
      </c>
    </row>
    <row r="51" spans="1:6" s="98" customFormat="1" x14ac:dyDescent="0.25">
      <c r="A51" s="103">
        <v>5</v>
      </c>
      <c r="B51" s="104" t="s">
        <v>162</v>
      </c>
      <c r="C51" s="104" t="s">
        <v>163</v>
      </c>
      <c r="D51" s="119">
        <v>104991.83199999999</v>
      </c>
      <c r="E51" s="119">
        <v>87689.441999999995</v>
      </c>
      <c r="F51" s="106">
        <f t="shared" si="4"/>
        <v>-0.16479748634160418</v>
      </c>
    </row>
    <row r="52" spans="1:6" s="98" customFormat="1" x14ac:dyDescent="0.25">
      <c r="A52" s="103">
        <v>6</v>
      </c>
      <c r="B52" s="104" t="s">
        <v>164</v>
      </c>
      <c r="C52" s="104" t="s">
        <v>165</v>
      </c>
      <c r="D52" s="119">
        <v>97674.907000000007</v>
      </c>
      <c r="E52" s="119">
        <v>73871.388000000006</v>
      </c>
      <c r="F52" s="106">
        <f t="shared" si="4"/>
        <v>-0.24370147595840552</v>
      </c>
    </row>
    <row r="53" spans="1:6" s="98" customFormat="1" x14ac:dyDescent="0.25">
      <c r="A53" s="103">
        <v>7</v>
      </c>
      <c r="B53" s="104" t="s">
        <v>166</v>
      </c>
      <c r="C53" s="104" t="s">
        <v>167</v>
      </c>
      <c r="D53" s="119">
        <v>55654.135999999999</v>
      </c>
      <c r="E53" s="119">
        <v>53257.648000000001</v>
      </c>
      <c r="F53" s="106">
        <f t="shared" si="4"/>
        <v>-4.306037560263265E-2</v>
      </c>
    </row>
    <row r="54" spans="1:6" s="98" customFormat="1" x14ac:dyDescent="0.25">
      <c r="A54" s="103">
        <v>8</v>
      </c>
      <c r="B54" s="104" t="s">
        <v>176</v>
      </c>
      <c r="C54" s="104" t="s">
        <v>177</v>
      </c>
      <c r="D54" s="119">
        <v>51675.123</v>
      </c>
      <c r="E54" s="119">
        <v>44339.256999999998</v>
      </c>
      <c r="F54" s="106">
        <f t="shared" si="4"/>
        <v>-0.14196126828764399</v>
      </c>
    </row>
    <row r="55" spans="1:6" s="98" customFormat="1" x14ac:dyDescent="0.25">
      <c r="A55" s="103">
        <v>9</v>
      </c>
      <c r="B55" s="104" t="s">
        <v>187</v>
      </c>
      <c r="C55" s="104" t="s">
        <v>188</v>
      </c>
      <c r="D55" s="119">
        <v>40380.572999999997</v>
      </c>
      <c r="E55" s="119">
        <v>41205.072</v>
      </c>
      <c r="F55" s="106">
        <f t="shared" si="4"/>
        <v>2.0418209518720865E-2</v>
      </c>
    </row>
    <row r="56" spans="1:6" s="98" customFormat="1" x14ac:dyDescent="0.25">
      <c r="A56" s="103">
        <v>10</v>
      </c>
      <c r="B56" s="104" t="s">
        <v>174</v>
      </c>
      <c r="C56" s="104" t="s">
        <v>175</v>
      </c>
      <c r="D56" s="119">
        <v>38326.377</v>
      </c>
      <c r="E56" s="119">
        <v>37221.137999999999</v>
      </c>
      <c r="F56" s="106">
        <f t="shared" si="4"/>
        <v>-2.883755487767603E-2</v>
      </c>
    </row>
    <row r="57" spans="1:6" s="98" customFormat="1" x14ac:dyDescent="0.25">
      <c r="A57" s="103">
        <v>11</v>
      </c>
      <c r="B57" s="104" t="s">
        <v>183</v>
      </c>
      <c r="C57" s="120" t="s">
        <v>184</v>
      </c>
      <c r="D57" s="121">
        <v>41619.135999999999</v>
      </c>
      <c r="E57" s="121">
        <v>33216.612000000001</v>
      </c>
      <c r="F57" s="112">
        <f t="shared" si="4"/>
        <v>-0.20189088019511015</v>
      </c>
    </row>
    <row r="58" spans="1:6" s="98" customFormat="1" x14ac:dyDescent="0.25">
      <c r="A58" s="103"/>
      <c r="B58" s="104"/>
      <c r="C58" s="113" t="s">
        <v>4</v>
      </c>
      <c r="D58" s="114">
        <f>D57/D46</f>
        <v>2.1255711558778388E-2</v>
      </c>
      <c r="E58" s="114">
        <f>E57/E46</f>
        <v>1.9752148686868809E-2</v>
      </c>
      <c r="F58" s="106"/>
    </row>
    <row r="59" spans="1:6" s="98" customFormat="1" x14ac:dyDescent="0.25">
      <c r="A59" s="103">
        <v>12</v>
      </c>
      <c r="B59" s="104" t="s">
        <v>189</v>
      </c>
      <c r="C59" s="104" t="s">
        <v>190</v>
      </c>
      <c r="D59" s="119">
        <v>44571.243999999999</v>
      </c>
      <c r="E59" s="119">
        <v>30225.916000000001</v>
      </c>
      <c r="F59" s="106">
        <f t="shared" si="4"/>
        <v>-0.32185164048820347</v>
      </c>
    </row>
    <row r="60" spans="1:6" s="98" customFormat="1" x14ac:dyDescent="0.25">
      <c r="A60" s="103">
        <v>13</v>
      </c>
      <c r="B60" s="104" t="s">
        <v>191</v>
      </c>
      <c r="C60" s="104" t="s">
        <v>192</v>
      </c>
      <c r="D60" s="119">
        <v>48508.025999999998</v>
      </c>
      <c r="E60" s="119">
        <v>30150.710999999999</v>
      </c>
      <c r="F60" s="106">
        <f t="shared" si="4"/>
        <v>-0.37843871445108901</v>
      </c>
    </row>
    <row r="61" spans="1:6" s="98" customFormat="1" x14ac:dyDescent="0.25">
      <c r="A61" s="103">
        <v>14</v>
      </c>
      <c r="B61" s="104" t="s">
        <v>170</v>
      </c>
      <c r="C61" s="104" t="s">
        <v>171</v>
      </c>
      <c r="D61" s="119">
        <v>30809.932000000001</v>
      </c>
      <c r="E61" s="119">
        <v>27557.9</v>
      </c>
      <c r="F61" s="106">
        <f t="shared" si="4"/>
        <v>-0.10555141764025966</v>
      </c>
    </row>
    <row r="62" spans="1:6" s="98" customFormat="1" x14ac:dyDescent="0.25">
      <c r="A62" s="103">
        <v>15</v>
      </c>
      <c r="B62" s="104" t="s">
        <v>193</v>
      </c>
      <c r="C62" s="104" t="s">
        <v>194</v>
      </c>
      <c r="D62" s="119">
        <v>25188.681</v>
      </c>
      <c r="E62" s="119">
        <v>26280.562000000002</v>
      </c>
      <c r="F62" s="106">
        <f t="shared" si="4"/>
        <v>4.3348081624440704E-2</v>
      </c>
    </row>
    <row r="65" spans="4:5" x14ac:dyDescent="0.25">
      <c r="D65" s="87"/>
      <c r="E65" s="87"/>
    </row>
  </sheetData>
  <mergeCells count="3">
    <mergeCell ref="A1:F1"/>
    <mergeCell ref="A2:F2"/>
    <mergeCell ref="E3:F3"/>
  </mergeCells>
  <conditionalFormatting sqref="E27:E30 E62 E45 E32:E38 E47:E49 E51:E57 E41:E42">
    <cfRule type="expression" dxfId="16" priority="19" stopIfTrue="1">
      <formula>"если($J$6&lt;$I$6)"</formula>
    </cfRule>
  </conditionalFormatting>
  <conditionalFormatting sqref="E59:E61">
    <cfRule type="expression" dxfId="15" priority="18" stopIfTrue="1">
      <formula>"если($J$6&lt;$I$6)"</formula>
    </cfRule>
  </conditionalFormatting>
  <conditionalFormatting sqref="E39">
    <cfRule type="expression" dxfId="14" priority="17" stopIfTrue="1">
      <formula>"если($J$6&lt;$I$6)"</formula>
    </cfRule>
  </conditionalFormatting>
  <conditionalFormatting sqref="E31">
    <cfRule type="expression" dxfId="13" priority="14" stopIfTrue="1">
      <formula>"если($J$6&lt;$I$6)"</formula>
    </cfRule>
  </conditionalFormatting>
  <conditionalFormatting sqref="E50">
    <cfRule type="expression" dxfId="12" priority="12" stopIfTrue="1">
      <formula>"если($J$6&lt;$I$6)"</formula>
    </cfRule>
  </conditionalFormatting>
  <conditionalFormatting sqref="E40">
    <cfRule type="expression" dxfId="11" priority="11" stopIfTrue="1">
      <formula>"если($J$6&lt;$I$6)"</formula>
    </cfRule>
  </conditionalFormatting>
  <conditionalFormatting sqref="E43">
    <cfRule type="expression" dxfId="10" priority="2" stopIfTrue="1">
      <formula>"если($J$6&lt;$I$6)"</formula>
    </cfRule>
  </conditionalFormatting>
  <pageMargins left="0.23622047244094491" right="0.23622047244094491" top="0.74803149606299213" bottom="0.74803149606299213" header="0.31496062992125984" footer="0.31496062992125984"/>
  <pageSetup paperSize="9" scale="7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2D3BADF9-31F0-421D-B99C-B041F3B5294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F7</xm:sqref>
        </x14:conditionalFormatting>
        <x14:conditionalFormatting xmlns:xm="http://schemas.microsoft.com/office/excel/2006/main">
          <x14:cfRule type="iconSet" priority="9" id="{A1FF6599-DE58-43FD-9E5B-401DA133BB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F8:F21</xm:sqref>
        </x14:conditionalFormatting>
        <x14:conditionalFormatting xmlns:xm="http://schemas.microsoft.com/office/excel/2006/main">
          <x14:cfRule type="iconSet" priority="6" id="{54D4336E-0593-47FB-84D7-21C90F2EB07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F23</xm:sqref>
        </x14:conditionalFormatting>
        <x14:conditionalFormatting xmlns:xm="http://schemas.microsoft.com/office/excel/2006/main">
          <x14:cfRule type="iconSet" priority="4" id="{9328D78D-9CA5-4933-A660-226CEB648B7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F22</xm:sqref>
        </x14:conditionalFormatting>
        <x14:conditionalFormatting xmlns:xm="http://schemas.microsoft.com/office/excel/2006/main">
          <x14:cfRule type="iconSet" priority="1" id="{D9666149-A686-44CD-98D1-565A05016F8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F58</xm:sqref>
        </x14:conditionalFormatting>
        <x14:conditionalFormatting xmlns:xm="http://schemas.microsoft.com/office/excel/2006/main">
          <x14:cfRule type="iconSet" priority="21" id="{121D23F5-E173-417E-A7AA-166021476F8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F46 F6 F26</xm:sqref>
        </x14:conditionalFormatting>
        <x14:conditionalFormatting xmlns:xm="http://schemas.microsoft.com/office/excel/2006/main">
          <x14:cfRule type="iconSet" priority="24" id="{13C42ECC-8B93-4A92-8F27-66829629125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F43</xm:sqref>
        </x14:conditionalFormatting>
        <x14:conditionalFormatting xmlns:xm="http://schemas.microsoft.com/office/excel/2006/main">
          <x14:cfRule type="iconSet" priority="25" id="{7761C6D1-511B-40A6-99DD-2D5D62D5454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F47:F57 F27:F42 F59:F62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B1:I5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:I1"/>
    </sheetView>
  </sheetViews>
  <sheetFormatPr defaultColWidth="30.28515625" defaultRowHeight="15" x14ac:dyDescent="0.25"/>
  <cols>
    <col min="1" max="1" width="1.85546875" style="94" customWidth="1"/>
    <col min="2" max="2" width="25.85546875" style="162" customWidth="1"/>
    <col min="3" max="4" width="9.7109375" style="94" customWidth="1"/>
    <col min="5" max="5" width="11.42578125" style="94" customWidth="1"/>
    <col min="6" max="6" width="5.28515625" style="171" customWidth="1"/>
    <col min="7" max="8" width="10.85546875" style="1" customWidth="1"/>
    <col min="9" max="9" width="10.5703125" style="1" customWidth="1"/>
    <col min="10" max="16384" width="30.28515625" style="94"/>
  </cols>
  <sheetData>
    <row r="1" spans="2:9" s="169" customFormat="1" ht="15" customHeight="1" x14ac:dyDescent="0.25">
      <c r="B1" s="210" t="s">
        <v>226</v>
      </c>
      <c r="C1" s="210"/>
      <c r="D1" s="210"/>
      <c r="E1" s="210"/>
      <c r="F1" s="210"/>
      <c r="G1" s="210"/>
      <c r="H1" s="210"/>
      <c r="I1" s="210"/>
    </row>
    <row r="2" spans="2:9" ht="12.75" customHeight="1" x14ac:dyDescent="0.25">
      <c r="B2" s="211" t="s">
        <v>196</v>
      </c>
      <c r="C2" s="211"/>
      <c r="D2" s="211"/>
      <c r="E2" s="211"/>
      <c r="F2" s="211"/>
      <c r="G2" s="211"/>
      <c r="H2" s="211"/>
      <c r="I2" s="211"/>
    </row>
    <row r="3" spans="2:9" ht="13.5" customHeight="1" thickBot="1" x14ac:dyDescent="0.3">
      <c r="B3" s="2"/>
      <c r="C3" s="170"/>
      <c r="D3" s="217"/>
      <c r="E3" s="217"/>
      <c r="G3" s="94"/>
      <c r="H3" s="217" t="s">
        <v>38</v>
      </c>
      <c r="I3" s="217"/>
    </row>
    <row r="4" spans="2:9" ht="37.5" thickTop="1" thickBot="1" x14ac:dyDescent="0.3">
      <c r="B4" s="125"/>
      <c r="C4" s="126" t="s">
        <v>149</v>
      </c>
      <c r="D4" s="126" t="s">
        <v>150</v>
      </c>
      <c r="E4" s="129" t="s">
        <v>198</v>
      </c>
      <c r="G4" s="129" t="s">
        <v>227</v>
      </c>
      <c r="H4" s="129" t="s">
        <v>228</v>
      </c>
      <c r="I4" s="129" t="s">
        <v>225</v>
      </c>
    </row>
    <row r="5" spans="2:9" ht="13.5" thickTop="1" x14ac:dyDescent="0.25">
      <c r="B5" s="8"/>
      <c r="C5" s="9"/>
      <c r="D5" s="9"/>
      <c r="E5" s="9"/>
      <c r="G5" s="9"/>
      <c r="H5" s="9"/>
      <c r="I5" s="9"/>
    </row>
    <row r="6" spans="2:9" s="169" customFormat="1" ht="12.75" customHeight="1" x14ac:dyDescent="0.25">
      <c r="B6" s="130" t="s">
        <v>0</v>
      </c>
      <c r="C6" s="172">
        <f t="shared" ref="C6:D12" si="0">C23+C40</f>
        <v>788811.28066823003</v>
      </c>
      <c r="D6" s="172">
        <f t="shared" si="0"/>
        <v>529495.82956658001</v>
      </c>
      <c r="E6" s="173">
        <f>D6/C6-1</f>
        <v>-0.32874206728125732</v>
      </c>
      <c r="G6" s="131">
        <f>G23+G40</f>
        <v>223355.2</v>
      </c>
      <c r="H6" s="131">
        <f>H23+H40</f>
        <v>169680.3</v>
      </c>
      <c r="I6" s="102">
        <f t="shared" ref="I6:I7" si="1">H6/G6-1</f>
        <v>-0.24031184409407091</v>
      </c>
    </row>
    <row r="7" spans="2:9" s="169" customFormat="1" ht="12.75" customHeight="1" x14ac:dyDescent="0.25">
      <c r="B7" s="174" t="s">
        <v>229</v>
      </c>
      <c r="C7" s="175">
        <f t="shared" si="0"/>
        <v>686920.22519999999</v>
      </c>
      <c r="D7" s="175">
        <f t="shared" si="0"/>
        <v>460262.28469999996</v>
      </c>
      <c r="E7" s="176">
        <f t="shared" ref="E7:E55" si="2">D7/C7-1</f>
        <v>-0.32996253740237091</v>
      </c>
      <c r="G7" s="135">
        <f t="shared" ref="G7:H21" si="3">G24+G41</f>
        <v>196242.6</v>
      </c>
      <c r="H7" s="135">
        <f t="shared" si="3"/>
        <v>149013.9</v>
      </c>
      <c r="I7" s="106">
        <f t="shared" si="1"/>
        <v>-0.24066487093016509</v>
      </c>
    </row>
    <row r="8" spans="2:9" ht="12.75" x14ac:dyDescent="0.25">
      <c r="B8" s="177" t="s">
        <v>230</v>
      </c>
      <c r="C8" s="175">
        <f t="shared" si="0"/>
        <v>101891.05546823001</v>
      </c>
      <c r="D8" s="175">
        <f t="shared" si="0"/>
        <v>69233.544866579978</v>
      </c>
      <c r="E8" s="176">
        <f t="shared" si="2"/>
        <v>-0.32051400833542998</v>
      </c>
      <c r="G8" s="135">
        <f t="shared" si="3"/>
        <v>27112.6</v>
      </c>
      <c r="H8" s="135">
        <f t="shared" si="3"/>
        <v>20666.400000000001</v>
      </c>
      <c r="I8" s="106">
        <f>H8/G8-1</f>
        <v>-0.23775661500556922</v>
      </c>
    </row>
    <row r="9" spans="2:9" ht="12.75" customHeight="1" x14ac:dyDescent="0.25">
      <c r="B9" s="178" t="s">
        <v>231</v>
      </c>
      <c r="C9" s="175">
        <f t="shared" si="0"/>
        <v>377009.0759</v>
      </c>
      <c r="D9" s="175">
        <f t="shared" si="0"/>
        <v>235722.93040000001</v>
      </c>
      <c r="E9" s="176">
        <f t="shared" si="2"/>
        <v>-0.37475528981025252</v>
      </c>
      <c r="F9" s="179"/>
      <c r="G9" s="135">
        <f t="shared" si="3"/>
        <v>102733.74079999999</v>
      </c>
      <c r="H9" s="135">
        <f t="shared" si="3"/>
        <v>74521.671200000012</v>
      </c>
      <c r="I9" s="106">
        <f t="shared" ref="I9:I19" si="4">H9/G9-1</f>
        <v>-0.27461347538120584</v>
      </c>
    </row>
    <row r="10" spans="2:9" s="169" customFormat="1" ht="12.75" customHeight="1" x14ac:dyDescent="0.25">
      <c r="B10" s="178" t="s">
        <v>232</v>
      </c>
      <c r="C10" s="175">
        <f t="shared" si="0"/>
        <v>58880.297399999996</v>
      </c>
      <c r="D10" s="175">
        <f t="shared" si="0"/>
        <v>42986.830600000001</v>
      </c>
      <c r="E10" s="176">
        <f t="shared" si="2"/>
        <v>-0.26992843959378499</v>
      </c>
      <c r="F10" s="171"/>
      <c r="G10" s="135">
        <f t="shared" si="3"/>
        <v>16399.2</v>
      </c>
      <c r="H10" s="135">
        <f t="shared" si="3"/>
        <v>13510.800000000001</v>
      </c>
      <c r="I10" s="106">
        <f t="shared" si="4"/>
        <v>-0.17613054295331476</v>
      </c>
    </row>
    <row r="11" spans="2:9" s="169" customFormat="1" ht="12.75" customHeight="1" x14ac:dyDescent="0.25">
      <c r="B11" s="178" t="s">
        <v>233</v>
      </c>
      <c r="C11" s="175">
        <f t="shared" si="0"/>
        <v>62105.989899999993</v>
      </c>
      <c r="D11" s="175">
        <f t="shared" si="0"/>
        <v>45601.880799999999</v>
      </c>
      <c r="E11" s="176">
        <f t="shared" si="2"/>
        <v>-0.26574101993340893</v>
      </c>
      <c r="F11" s="171"/>
      <c r="G11" s="135">
        <f t="shared" si="3"/>
        <v>17507.800000000003</v>
      </c>
      <c r="H11" s="135">
        <f t="shared" si="3"/>
        <v>14433.099999999999</v>
      </c>
      <c r="I11" s="106">
        <f t="shared" si="4"/>
        <v>-0.17561886701927165</v>
      </c>
    </row>
    <row r="12" spans="2:9" ht="12.75" customHeight="1" x14ac:dyDescent="0.25">
      <c r="B12" s="180" t="s">
        <v>234</v>
      </c>
      <c r="C12" s="175">
        <f t="shared" si="0"/>
        <v>210856.13890000002</v>
      </c>
      <c r="D12" s="175">
        <f t="shared" si="0"/>
        <v>147855.86170000001</v>
      </c>
      <c r="E12" s="176">
        <f t="shared" si="2"/>
        <v>-0.2987832250398853</v>
      </c>
      <c r="F12" s="179"/>
      <c r="G12" s="135">
        <f t="shared" si="3"/>
        <v>61801.669900000001</v>
      </c>
      <c r="H12" s="135">
        <f t="shared" si="3"/>
        <v>48872.940199999997</v>
      </c>
      <c r="I12" s="106">
        <f t="shared" si="4"/>
        <v>-0.20919709323258928</v>
      </c>
    </row>
    <row r="13" spans="2:9" ht="12.75" customHeight="1" x14ac:dyDescent="0.25">
      <c r="B13" s="180" t="s">
        <v>235</v>
      </c>
      <c r="C13" s="175">
        <v>21443.151700000002</v>
      </c>
      <c r="D13" s="175">
        <v>13700.123100000001</v>
      </c>
      <c r="E13" s="176">
        <f t="shared" si="2"/>
        <v>-0.36109564061891153</v>
      </c>
      <c r="F13" s="179"/>
      <c r="G13" s="135">
        <f t="shared" si="3"/>
        <v>5623.0743999999995</v>
      </c>
      <c r="H13" s="135">
        <f t="shared" si="3"/>
        <v>4399.7199000000001</v>
      </c>
      <c r="I13" s="106">
        <f t="shared" si="4"/>
        <v>-0.21755972142214575</v>
      </c>
    </row>
    <row r="14" spans="2:9" ht="12.75" customHeight="1" x14ac:dyDescent="0.25">
      <c r="B14" s="180" t="s">
        <v>236</v>
      </c>
      <c r="C14" s="175">
        <f t="shared" ref="C14:D21" si="5">C31+C48</f>
        <v>105096.20180000001</v>
      </c>
      <c r="D14" s="175">
        <f t="shared" si="5"/>
        <v>77058.830499999996</v>
      </c>
      <c r="E14" s="176">
        <f t="shared" si="2"/>
        <v>-0.26677815962707807</v>
      </c>
      <c r="G14" s="135">
        <f t="shared" si="3"/>
        <v>30454.631799999999</v>
      </c>
      <c r="H14" s="135">
        <f t="shared" si="3"/>
        <v>27241.591800000002</v>
      </c>
      <c r="I14" s="106">
        <f t="shared" si="4"/>
        <v>-0.10550250684692231</v>
      </c>
    </row>
    <row r="15" spans="2:9" ht="12.75" customHeight="1" x14ac:dyDescent="0.25">
      <c r="B15" s="180" t="s">
        <v>237</v>
      </c>
      <c r="C15" s="175">
        <f t="shared" si="5"/>
        <v>116521.00750000001</v>
      </c>
      <c r="D15" s="175">
        <f t="shared" si="5"/>
        <v>84027.852100000004</v>
      </c>
      <c r="E15" s="176">
        <f t="shared" si="2"/>
        <v>-0.27886092042243971</v>
      </c>
      <c r="G15" s="135">
        <f t="shared" si="3"/>
        <v>34000.344799999999</v>
      </c>
      <c r="H15" s="135">
        <f t="shared" si="3"/>
        <v>29010.527999999998</v>
      </c>
      <c r="I15" s="106">
        <f t="shared" si="4"/>
        <v>-0.14675782935001291</v>
      </c>
    </row>
    <row r="16" spans="2:9" ht="12.75" x14ac:dyDescent="0.25">
      <c r="B16" s="180" t="s">
        <v>238</v>
      </c>
      <c r="C16" s="175">
        <f t="shared" si="5"/>
        <v>3373.3369000000002</v>
      </c>
      <c r="D16" s="175">
        <f t="shared" si="5"/>
        <v>2726.442</v>
      </c>
      <c r="E16" s="176">
        <f t="shared" si="2"/>
        <v>-0.19176706008818756</v>
      </c>
      <c r="G16" s="135">
        <f t="shared" si="3"/>
        <v>973.49279999999999</v>
      </c>
      <c r="H16" s="135">
        <f t="shared" si="3"/>
        <v>1038.3506</v>
      </c>
      <c r="I16" s="106">
        <f t="shared" si="4"/>
        <v>6.6623810674306005E-2</v>
      </c>
    </row>
    <row r="17" spans="2:9" ht="12.75" customHeight="1" x14ac:dyDescent="0.25">
      <c r="B17" s="180" t="s">
        <v>239</v>
      </c>
      <c r="C17" s="175">
        <f t="shared" si="5"/>
        <v>12192.4516</v>
      </c>
      <c r="D17" s="175">
        <f t="shared" si="5"/>
        <v>11147.621599999999</v>
      </c>
      <c r="E17" s="176">
        <f t="shared" si="2"/>
        <v>-8.5694824492885568E-2</v>
      </c>
      <c r="G17" s="135">
        <f t="shared" si="3"/>
        <v>3627.6616000000004</v>
      </c>
      <c r="H17" s="135">
        <f t="shared" si="3"/>
        <v>4903.12</v>
      </c>
      <c r="I17" s="106">
        <f t="shared" si="4"/>
        <v>0.35159244180879479</v>
      </c>
    </row>
    <row r="18" spans="2:9" ht="12.75" x14ac:dyDescent="0.25">
      <c r="B18" s="180" t="s">
        <v>240</v>
      </c>
      <c r="C18" s="175">
        <f t="shared" si="5"/>
        <v>16702.018</v>
      </c>
      <c r="D18" s="175">
        <f t="shared" si="5"/>
        <v>12490.7536</v>
      </c>
      <c r="E18" s="176">
        <f t="shared" si="2"/>
        <v>-0.25214105265603237</v>
      </c>
      <c r="G18" s="135">
        <f t="shared" si="3"/>
        <v>5085.7942999999996</v>
      </c>
      <c r="H18" s="135">
        <f t="shared" si="3"/>
        <v>4094.3299000000002</v>
      </c>
      <c r="I18" s="106">
        <f t="shared" si="4"/>
        <v>-0.19494779802635731</v>
      </c>
    </row>
    <row r="19" spans="2:9" ht="12.75" x14ac:dyDescent="0.25">
      <c r="B19" s="181" t="s">
        <v>241</v>
      </c>
      <c r="C19" s="182">
        <f t="shared" si="5"/>
        <v>708466.65009999997</v>
      </c>
      <c r="D19" s="182">
        <f t="shared" si="5"/>
        <v>469400.29519999993</v>
      </c>
      <c r="E19" s="176">
        <f t="shared" si="2"/>
        <v>-0.33744193162268943</v>
      </c>
      <c r="G19" s="183">
        <f t="shared" si="3"/>
        <v>206720.1311</v>
      </c>
      <c r="H19" s="183">
        <f t="shared" si="3"/>
        <v>154757.20399999997</v>
      </c>
      <c r="I19" s="106">
        <f t="shared" si="4"/>
        <v>-0.25136848948138091</v>
      </c>
    </row>
    <row r="20" spans="2:9" ht="12.75" x14ac:dyDescent="0.25">
      <c r="B20" s="181" t="s">
        <v>242</v>
      </c>
      <c r="C20" s="184">
        <f t="shared" si="5"/>
        <v>80344.630568230001</v>
      </c>
      <c r="D20" s="184">
        <f t="shared" si="5"/>
        <v>60095.534366580046</v>
      </c>
      <c r="E20" s="176">
        <f t="shared" si="2"/>
        <v>-0.25202799562883149</v>
      </c>
      <c r="G20" s="183">
        <f t="shared" si="3"/>
        <v>16635.068900000013</v>
      </c>
      <c r="H20" s="183">
        <f t="shared" si="3"/>
        <v>14923.096000000012</v>
      </c>
      <c r="I20" s="106">
        <f>H20/G20-1</f>
        <v>-0.10291348417558999</v>
      </c>
    </row>
    <row r="21" spans="2:9" ht="12.75" x14ac:dyDescent="0.25">
      <c r="B21" s="181" t="s">
        <v>243</v>
      </c>
      <c r="C21" s="182">
        <f t="shared" si="5"/>
        <v>411170.50729999994</v>
      </c>
      <c r="D21" s="182">
        <f t="shared" si="5"/>
        <v>260118.08360000001</v>
      </c>
      <c r="E21" s="176">
        <f t="shared" si="2"/>
        <v>-0.36737173755944619</v>
      </c>
      <c r="G21" s="183">
        <f t="shared" si="3"/>
        <v>113018.974</v>
      </c>
      <c r="H21" s="183">
        <f t="shared" si="3"/>
        <v>82513.195000000007</v>
      </c>
      <c r="I21" s="106">
        <f t="shared" ref="I21" si="6">H21/G21-1</f>
        <v>-0.26991732379379052</v>
      </c>
    </row>
    <row r="22" spans="2:9" ht="12.75" customHeight="1" x14ac:dyDescent="0.2">
      <c r="B22" s="185"/>
      <c r="C22" s="9"/>
      <c r="D22" s="186"/>
      <c r="E22" s="187"/>
      <c r="G22" s="145"/>
      <c r="H22" s="145"/>
      <c r="I22" s="145"/>
    </row>
    <row r="23" spans="2:9" s="169" customFormat="1" ht="12.75" x14ac:dyDescent="0.25">
      <c r="B23" s="188" t="s">
        <v>1</v>
      </c>
      <c r="C23" s="189">
        <v>499409.5673</v>
      </c>
      <c r="D23" s="132">
        <v>345365.18670000002</v>
      </c>
      <c r="E23" s="173">
        <f t="shared" si="2"/>
        <v>-0.30845300267838893</v>
      </c>
      <c r="F23" s="190"/>
      <c r="G23" s="147">
        <v>151803.9</v>
      </c>
      <c r="H23" s="132">
        <v>105568.2</v>
      </c>
      <c r="I23" s="102">
        <f t="shared" ref="I23:I37" si="7">H23/G23-1</f>
        <v>-0.30457517889856589</v>
      </c>
    </row>
    <row r="24" spans="2:9" s="169" customFormat="1" ht="12.75" customHeight="1" x14ac:dyDescent="0.25">
      <c r="B24" s="174" t="s">
        <v>229</v>
      </c>
      <c r="C24" s="191">
        <v>433187.28019999998</v>
      </c>
      <c r="D24" s="175">
        <v>298657.42589999997</v>
      </c>
      <c r="E24" s="176">
        <f t="shared" si="2"/>
        <v>-0.31055818222060527</v>
      </c>
      <c r="F24" s="190"/>
      <c r="G24" s="148">
        <v>132919.4</v>
      </c>
      <c r="H24" s="148">
        <v>91774.7</v>
      </c>
      <c r="I24" s="106">
        <f t="shared" si="7"/>
        <v>-0.3095462362905641</v>
      </c>
    </row>
    <row r="25" spans="2:9" ht="12.75" customHeight="1" x14ac:dyDescent="0.25">
      <c r="B25" s="177" t="s">
        <v>230</v>
      </c>
      <c r="C25" s="192">
        <v>66222.287099999987</v>
      </c>
      <c r="D25" s="175">
        <v>46707.760800000004</v>
      </c>
      <c r="E25" s="176">
        <f t="shared" si="2"/>
        <v>-0.29468215542800225</v>
      </c>
      <c r="F25" s="193"/>
      <c r="G25" s="148">
        <v>18884.5</v>
      </c>
      <c r="H25" s="148">
        <v>13793.5</v>
      </c>
      <c r="I25" s="106">
        <f t="shared" si="7"/>
        <v>-0.26958616855092798</v>
      </c>
    </row>
    <row r="26" spans="2:9" ht="12.75" customHeight="1" x14ac:dyDescent="0.25">
      <c r="B26" s="178" t="s">
        <v>231</v>
      </c>
      <c r="C26" s="149">
        <v>258535.7064</v>
      </c>
      <c r="D26" s="175">
        <v>165566.16959999999</v>
      </c>
      <c r="E26" s="176">
        <f t="shared" si="2"/>
        <v>-0.35960037433343872</v>
      </c>
      <c r="F26" s="193"/>
      <c r="G26" s="148">
        <v>76235.940599999987</v>
      </c>
      <c r="H26" s="148">
        <v>49292.014600000002</v>
      </c>
      <c r="I26" s="106">
        <f t="shared" si="7"/>
        <v>-0.35342813098314407</v>
      </c>
    </row>
    <row r="27" spans="2:9" s="169" customFormat="1" ht="12.75" customHeight="1" x14ac:dyDescent="0.25">
      <c r="B27" s="178" t="s">
        <v>232</v>
      </c>
      <c r="C27" s="175">
        <v>36302.877799999995</v>
      </c>
      <c r="D27" s="175">
        <v>27830.380700000002</v>
      </c>
      <c r="E27" s="176">
        <f t="shared" si="2"/>
        <v>-0.23338362172488691</v>
      </c>
      <c r="F27" s="193"/>
      <c r="G27" s="148">
        <v>10882.1</v>
      </c>
      <c r="H27" s="149">
        <v>8897.7000000000007</v>
      </c>
      <c r="I27" s="106">
        <f t="shared" si="7"/>
        <v>-0.18235450878047432</v>
      </c>
    </row>
    <row r="28" spans="2:9" s="169" customFormat="1" ht="12.75" customHeight="1" x14ac:dyDescent="0.25">
      <c r="B28" s="178" t="s">
        <v>233</v>
      </c>
      <c r="C28" s="175">
        <v>39140.857799999998</v>
      </c>
      <c r="D28" s="175">
        <v>30177.682700000001</v>
      </c>
      <c r="E28" s="176">
        <f t="shared" si="2"/>
        <v>-0.22899792196174085</v>
      </c>
      <c r="F28" s="193"/>
      <c r="G28" s="148">
        <v>11915.500000000002</v>
      </c>
      <c r="H28" s="149">
        <v>9615.9</v>
      </c>
      <c r="I28" s="106">
        <f t="shared" si="7"/>
        <v>-0.19299232092652441</v>
      </c>
    </row>
    <row r="29" spans="2:9" s="169" customFormat="1" ht="12.75" customHeight="1" x14ac:dyDescent="0.25">
      <c r="B29" s="180" t="s">
        <v>234</v>
      </c>
      <c r="C29" s="194">
        <v>107055.67849999999</v>
      </c>
      <c r="D29" s="175">
        <v>78521.410499999998</v>
      </c>
      <c r="E29" s="176">
        <f t="shared" si="2"/>
        <v>-0.26653670687818765</v>
      </c>
      <c r="F29" s="193"/>
      <c r="G29" s="148">
        <v>33942.643799999998</v>
      </c>
      <c r="H29" s="149">
        <v>24611.6577</v>
      </c>
      <c r="I29" s="106">
        <f t="shared" si="7"/>
        <v>-0.27490451701349206</v>
      </c>
    </row>
    <row r="30" spans="2:9" s="169" customFormat="1" ht="12.75" customHeight="1" x14ac:dyDescent="0.25">
      <c r="B30" s="180" t="s">
        <v>235</v>
      </c>
      <c r="C30" s="194">
        <v>12659.5666</v>
      </c>
      <c r="D30" s="175">
        <v>6412.3969000000006</v>
      </c>
      <c r="E30" s="176">
        <f t="shared" si="2"/>
        <v>-0.49347421577607553</v>
      </c>
      <c r="F30" s="193"/>
      <c r="G30" s="148">
        <v>2902.1043</v>
      </c>
      <c r="H30" s="149">
        <v>1587.5556999999999</v>
      </c>
      <c r="I30" s="106">
        <f t="shared" si="7"/>
        <v>-0.45296394068262813</v>
      </c>
    </row>
    <row r="31" spans="2:9" s="169" customFormat="1" ht="12.75" x14ac:dyDescent="0.25">
      <c r="B31" s="180" t="s">
        <v>236</v>
      </c>
      <c r="C31" s="195">
        <v>46484.907299999999</v>
      </c>
      <c r="D31" s="175">
        <v>36373.549399999996</v>
      </c>
      <c r="E31" s="176">
        <f t="shared" si="2"/>
        <v>-0.21751915809456723</v>
      </c>
      <c r="F31" s="193"/>
      <c r="G31" s="150">
        <v>14913.0591</v>
      </c>
      <c r="H31" s="150">
        <v>13056.8873</v>
      </c>
      <c r="I31" s="106">
        <f t="shared" si="7"/>
        <v>-0.1244662002311786</v>
      </c>
    </row>
    <row r="32" spans="2:9" s="169" customFormat="1" ht="12.75" customHeight="1" x14ac:dyDescent="0.25">
      <c r="B32" s="180" t="s">
        <v>237</v>
      </c>
      <c r="C32" s="195">
        <v>57359.120900000002</v>
      </c>
      <c r="D32" s="175">
        <v>43589.594499999999</v>
      </c>
      <c r="E32" s="176">
        <f t="shared" si="2"/>
        <v>-0.24005818401585721</v>
      </c>
      <c r="F32" s="193"/>
      <c r="G32" s="148">
        <v>18222.8423</v>
      </c>
      <c r="H32" s="148">
        <v>15213.992599999998</v>
      </c>
      <c r="I32" s="106">
        <f t="shared" si="7"/>
        <v>-0.16511418199563754</v>
      </c>
    </row>
    <row r="33" spans="2:9" s="169" customFormat="1" ht="12.75" x14ac:dyDescent="0.25">
      <c r="B33" s="180" t="s">
        <v>238</v>
      </c>
      <c r="C33" s="195">
        <v>2795.3935000000001</v>
      </c>
      <c r="D33" s="175">
        <v>2379.3110000000001</v>
      </c>
      <c r="E33" s="176">
        <f t="shared" si="2"/>
        <v>-0.14884577072959493</v>
      </c>
      <c r="F33" s="193"/>
      <c r="G33" s="152">
        <v>828.04989999999998</v>
      </c>
      <c r="H33" s="152">
        <v>792.21019999999999</v>
      </c>
      <c r="I33" s="106">
        <f t="shared" si="7"/>
        <v>-4.328205341248148E-2</v>
      </c>
    </row>
    <row r="34" spans="2:9" s="169" customFormat="1" ht="12.75" customHeight="1" x14ac:dyDescent="0.25">
      <c r="B34" s="180" t="s">
        <v>239</v>
      </c>
      <c r="C34" s="175">
        <v>9377.7837</v>
      </c>
      <c r="D34" s="175">
        <v>8804.3395999999993</v>
      </c>
      <c r="E34" s="176">
        <f t="shared" si="2"/>
        <v>-6.114921375292548E-2</v>
      </c>
      <c r="F34" s="193"/>
      <c r="G34" s="148">
        <v>2578.9081000000001</v>
      </c>
      <c r="H34" s="148">
        <v>3854.3376000000003</v>
      </c>
      <c r="I34" s="106">
        <f t="shared" si="7"/>
        <v>0.49456182637915647</v>
      </c>
    </row>
    <row r="35" spans="2:9" s="169" customFormat="1" ht="12.75" x14ac:dyDescent="0.25">
      <c r="B35" s="180" t="s">
        <v>240</v>
      </c>
      <c r="C35" s="175">
        <v>6737.0752000000002</v>
      </c>
      <c r="D35" s="175">
        <v>4968.5604000000003</v>
      </c>
      <c r="E35" s="176">
        <f t="shared" si="2"/>
        <v>-0.2625048329577796</v>
      </c>
      <c r="F35" s="193"/>
      <c r="G35" s="148">
        <v>2204.9087999999997</v>
      </c>
      <c r="H35" s="148">
        <v>1438.9641999999999</v>
      </c>
      <c r="I35" s="106">
        <f t="shared" si="7"/>
        <v>-0.34738153342215328</v>
      </c>
    </row>
    <row r="36" spans="2:9" s="169" customFormat="1" ht="12.75" x14ac:dyDescent="0.25">
      <c r="B36" s="181" t="s">
        <v>241</v>
      </c>
      <c r="C36" s="182">
        <v>445533.8027</v>
      </c>
      <c r="D36" s="182">
        <v>303384.52769999998</v>
      </c>
      <c r="E36" s="176">
        <f t="shared" si="2"/>
        <v>-0.31905384987301666</v>
      </c>
      <c r="F36" s="193"/>
      <c r="G36" s="196">
        <v>139563.03519999998</v>
      </c>
      <c r="H36" s="196">
        <v>95320.940599999987</v>
      </c>
      <c r="I36" s="106">
        <f t="shared" si="7"/>
        <v>-0.31700438827945465</v>
      </c>
    </row>
    <row r="37" spans="2:9" s="169" customFormat="1" ht="15" customHeight="1" x14ac:dyDescent="0.25">
      <c r="B37" s="181" t="s">
        <v>242</v>
      </c>
      <c r="C37" s="184">
        <f>C23-C36</f>
        <v>53875.764599999995</v>
      </c>
      <c r="D37" s="184">
        <f>D23-D36</f>
        <v>41980.659000000043</v>
      </c>
      <c r="E37" s="176">
        <f t="shared" si="2"/>
        <v>-0.22078768975837337</v>
      </c>
      <c r="F37" s="193"/>
      <c r="G37" s="183">
        <f>G23-G36</f>
        <v>12240.86480000001</v>
      </c>
      <c r="H37" s="183">
        <f>H23-H36</f>
        <v>10247.25940000001</v>
      </c>
      <c r="I37" s="106">
        <f t="shared" si="7"/>
        <v>-0.16286475118980148</v>
      </c>
    </row>
    <row r="38" spans="2:9" s="169" customFormat="1" ht="12.75" x14ac:dyDescent="0.25">
      <c r="B38" s="181" t="s">
        <v>243</v>
      </c>
      <c r="C38" s="182">
        <v>270879.23939999996</v>
      </c>
      <c r="D38" s="182">
        <v>176461.73630000002</v>
      </c>
      <c r="E38" s="176">
        <f t="shared" si="2"/>
        <v>-0.34855939240355072</v>
      </c>
      <c r="F38" s="193"/>
      <c r="G38" s="196">
        <v>80320.945800000001</v>
      </c>
      <c r="H38" s="196">
        <v>52946.287100000001</v>
      </c>
      <c r="I38" s="106">
        <f>H38/G38-1</f>
        <v>-0.34081594069077803</v>
      </c>
    </row>
    <row r="39" spans="2:9" s="169" customFormat="1" ht="12.75" customHeight="1" x14ac:dyDescent="0.2">
      <c r="B39" s="197"/>
      <c r="C39" s="198"/>
      <c r="D39" s="186"/>
      <c r="E39" s="187"/>
      <c r="F39" s="171"/>
      <c r="G39" s="155"/>
      <c r="H39" s="155"/>
      <c r="I39" s="145"/>
    </row>
    <row r="40" spans="2:9" s="169" customFormat="1" ht="12.75" x14ac:dyDescent="0.25">
      <c r="B40" s="188" t="s">
        <v>2</v>
      </c>
      <c r="C40" s="132">
        <v>289401.71336823003</v>
      </c>
      <c r="D40" s="132">
        <v>184130.64286657999</v>
      </c>
      <c r="E40" s="173">
        <f t="shared" si="2"/>
        <v>-0.36375413703133419</v>
      </c>
      <c r="F40" s="193"/>
      <c r="G40" s="147">
        <v>71551.3</v>
      </c>
      <c r="H40" s="132">
        <v>64112.1</v>
      </c>
      <c r="I40" s="102">
        <f t="shared" ref="I40:I55" si="8">H40/G40-1</f>
        <v>-0.10397015847371049</v>
      </c>
    </row>
    <row r="41" spans="2:9" s="169" customFormat="1" ht="12.75" customHeight="1" x14ac:dyDescent="0.25">
      <c r="B41" s="174" t="s">
        <v>229</v>
      </c>
      <c r="C41" s="199">
        <v>253732.94500000001</v>
      </c>
      <c r="D41" s="175">
        <v>161604.85880000002</v>
      </c>
      <c r="E41" s="176">
        <f t="shared" si="2"/>
        <v>-0.36309075354798714</v>
      </c>
      <c r="F41" s="193"/>
      <c r="G41" s="148">
        <v>63323.200000000004</v>
      </c>
      <c r="H41" s="148">
        <v>57239.199999999997</v>
      </c>
      <c r="I41" s="106">
        <f t="shared" si="8"/>
        <v>-9.6078530459610456E-2</v>
      </c>
    </row>
    <row r="42" spans="2:9" ht="12.75" x14ac:dyDescent="0.25">
      <c r="B42" s="177" t="s">
        <v>230</v>
      </c>
      <c r="C42" s="200">
        <v>35668.768368230027</v>
      </c>
      <c r="D42" s="200">
        <v>22525.784066579974</v>
      </c>
      <c r="E42" s="176">
        <f t="shared" si="2"/>
        <v>-0.36847317423374881</v>
      </c>
      <c r="F42" s="193"/>
      <c r="G42" s="148">
        <v>8228.1</v>
      </c>
      <c r="H42" s="148">
        <v>6872.9000000000005</v>
      </c>
      <c r="I42" s="106">
        <f t="shared" si="8"/>
        <v>-0.16470388060427066</v>
      </c>
    </row>
    <row r="43" spans="2:9" ht="12.75" customHeight="1" x14ac:dyDescent="0.25">
      <c r="B43" s="178" t="s">
        <v>231</v>
      </c>
      <c r="C43" s="148">
        <v>118473.3695</v>
      </c>
      <c r="D43" s="175">
        <v>70156.760800000004</v>
      </c>
      <c r="E43" s="176">
        <f t="shared" si="2"/>
        <v>-0.40782674540205421</v>
      </c>
      <c r="F43" s="193"/>
      <c r="G43" s="148">
        <v>26497.800199999998</v>
      </c>
      <c r="H43" s="148">
        <v>25229.656600000002</v>
      </c>
      <c r="I43" s="106">
        <f t="shared" si="8"/>
        <v>-4.7858448264697651E-2</v>
      </c>
    </row>
    <row r="44" spans="2:9" s="169" customFormat="1" ht="12.75" customHeight="1" x14ac:dyDescent="0.25">
      <c r="B44" s="178" t="s">
        <v>232</v>
      </c>
      <c r="C44" s="201">
        <v>22577.419600000001</v>
      </c>
      <c r="D44" s="175">
        <v>15156.449900000001</v>
      </c>
      <c r="E44" s="176">
        <f t="shared" si="2"/>
        <v>-0.32868989598793652</v>
      </c>
      <c r="F44" s="193"/>
      <c r="G44" s="150">
        <v>5517.1</v>
      </c>
      <c r="H44" s="156">
        <v>4613.1000000000004</v>
      </c>
      <c r="I44" s="106">
        <f t="shared" si="8"/>
        <v>-0.16385419876384333</v>
      </c>
    </row>
    <row r="45" spans="2:9" s="169" customFormat="1" ht="12.75" customHeight="1" x14ac:dyDescent="0.25">
      <c r="B45" s="178" t="s">
        <v>233</v>
      </c>
      <c r="C45" s="201">
        <v>22965.132099999995</v>
      </c>
      <c r="D45" s="175">
        <v>15424.198100000001</v>
      </c>
      <c r="E45" s="176">
        <f t="shared" si="2"/>
        <v>-0.32836449479861674</v>
      </c>
      <c r="F45" s="193"/>
      <c r="G45" s="148">
        <v>5592.3</v>
      </c>
      <c r="H45" s="149">
        <v>4817.2</v>
      </c>
      <c r="I45" s="106">
        <f t="shared" si="8"/>
        <v>-0.13860129106092312</v>
      </c>
    </row>
    <row r="46" spans="2:9" s="169" customFormat="1" ht="12.75" customHeight="1" x14ac:dyDescent="0.25">
      <c r="B46" s="180" t="s">
        <v>234</v>
      </c>
      <c r="C46" s="202">
        <v>103800.46040000001</v>
      </c>
      <c r="D46" s="175">
        <v>69334.451199999996</v>
      </c>
      <c r="E46" s="176">
        <f t="shared" si="2"/>
        <v>-0.33204100508980028</v>
      </c>
      <c r="F46" s="193"/>
      <c r="G46" s="148">
        <v>27859.026100000003</v>
      </c>
      <c r="H46" s="148">
        <v>24261.282500000001</v>
      </c>
      <c r="I46" s="106">
        <f t="shared" si="8"/>
        <v>-0.12914103985853265</v>
      </c>
    </row>
    <row r="47" spans="2:9" s="169" customFormat="1" ht="12.75" customHeight="1" x14ac:dyDescent="0.25">
      <c r="B47" s="180" t="s">
        <v>235</v>
      </c>
      <c r="C47" s="202">
        <v>8783.5851000000002</v>
      </c>
      <c r="D47" s="175">
        <v>7287.7262000000001</v>
      </c>
      <c r="E47" s="176">
        <f t="shared" si="2"/>
        <v>-0.1703016345797117</v>
      </c>
      <c r="F47" s="193"/>
      <c r="G47" s="148">
        <v>2720.9701</v>
      </c>
      <c r="H47" s="148">
        <v>2812.1642000000002</v>
      </c>
      <c r="I47" s="106">
        <f t="shared" si="8"/>
        <v>3.351528927127867E-2</v>
      </c>
    </row>
    <row r="48" spans="2:9" s="169" customFormat="1" ht="12.75" customHeight="1" x14ac:dyDescent="0.25">
      <c r="B48" s="180" t="s">
        <v>236</v>
      </c>
      <c r="C48" s="203">
        <v>58611.294500000004</v>
      </c>
      <c r="D48" s="175">
        <v>40685.2811</v>
      </c>
      <c r="E48" s="176">
        <f t="shared" si="2"/>
        <v>-0.30584571715951436</v>
      </c>
      <c r="F48" s="193"/>
      <c r="G48" s="148">
        <v>15541.572699999999</v>
      </c>
      <c r="H48" s="148">
        <v>14184.7045</v>
      </c>
      <c r="I48" s="106">
        <f t="shared" si="8"/>
        <v>-8.7305720353513472E-2</v>
      </c>
    </row>
    <row r="49" spans="2:9" s="169" customFormat="1" ht="12.75" customHeight="1" x14ac:dyDescent="0.25">
      <c r="B49" s="180" t="s">
        <v>237</v>
      </c>
      <c r="C49" s="203">
        <v>59161.886599999998</v>
      </c>
      <c r="D49" s="175">
        <v>40438.257600000004</v>
      </c>
      <c r="E49" s="176">
        <f t="shared" si="2"/>
        <v>-0.31648126988566982</v>
      </c>
      <c r="F49" s="193"/>
      <c r="G49" s="148">
        <v>15777.502500000001</v>
      </c>
      <c r="H49" s="148">
        <v>13796.535400000001</v>
      </c>
      <c r="I49" s="106">
        <f t="shared" si="8"/>
        <v>-0.12555644342315897</v>
      </c>
    </row>
    <row r="50" spans="2:9" s="169" customFormat="1" ht="12.75" x14ac:dyDescent="0.25">
      <c r="B50" s="180" t="s">
        <v>238</v>
      </c>
      <c r="C50" s="203">
        <v>577.9434</v>
      </c>
      <c r="D50" s="175">
        <v>347.13099999999997</v>
      </c>
      <c r="E50" s="176">
        <f t="shared" si="2"/>
        <v>-0.3993685194778589</v>
      </c>
      <c r="F50" s="193"/>
      <c r="G50" s="148">
        <v>145.44289999999998</v>
      </c>
      <c r="H50" s="149">
        <v>246.1404</v>
      </c>
      <c r="I50" s="106">
        <f t="shared" si="8"/>
        <v>0.69235074383142825</v>
      </c>
    </row>
    <row r="51" spans="2:9" s="169" customFormat="1" ht="12.75" customHeight="1" x14ac:dyDescent="0.25">
      <c r="B51" s="180" t="s">
        <v>239</v>
      </c>
      <c r="C51" s="201">
        <v>2814.6678999999999</v>
      </c>
      <c r="D51" s="175">
        <v>2343.2820000000002</v>
      </c>
      <c r="E51" s="176">
        <f t="shared" si="2"/>
        <v>-0.1674747845029958</v>
      </c>
      <c r="F51" s="193"/>
      <c r="G51" s="148">
        <v>1048.7535</v>
      </c>
      <c r="H51" s="148">
        <v>1048.7823999999998</v>
      </c>
      <c r="I51" s="106">
        <f t="shared" si="8"/>
        <v>2.7556523053196003E-5</v>
      </c>
    </row>
    <row r="52" spans="2:9" s="169" customFormat="1" ht="12.75" x14ac:dyDescent="0.25">
      <c r="B52" s="180" t="s">
        <v>240</v>
      </c>
      <c r="C52" s="201">
        <v>9964.9428000000007</v>
      </c>
      <c r="D52" s="175">
        <v>7522.1932000000006</v>
      </c>
      <c r="E52" s="176">
        <f t="shared" si="2"/>
        <v>-0.24513433233154136</v>
      </c>
      <c r="F52" s="193"/>
      <c r="G52" s="148">
        <v>2880.8854999999999</v>
      </c>
      <c r="H52" s="148">
        <v>2655.3657000000003</v>
      </c>
      <c r="I52" s="106">
        <f t="shared" si="8"/>
        <v>-7.8281417293397992E-2</v>
      </c>
    </row>
    <row r="53" spans="2:9" s="169" customFormat="1" ht="12.75" customHeight="1" x14ac:dyDescent="0.25">
      <c r="B53" s="181" t="s">
        <v>241</v>
      </c>
      <c r="C53" s="182">
        <v>262932.84740000003</v>
      </c>
      <c r="D53" s="182">
        <v>166015.76749999999</v>
      </c>
      <c r="E53" s="176">
        <f t="shared" si="2"/>
        <v>-0.36860012302898004</v>
      </c>
      <c r="F53" s="193"/>
      <c r="G53" s="196">
        <v>67157.0959</v>
      </c>
      <c r="H53" s="196">
        <v>59436.263399999996</v>
      </c>
      <c r="I53" s="106">
        <f t="shared" si="8"/>
        <v>-0.11496674173488197</v>
      </c>
    </row>
    <row r="54" spans="2:9" s="169" customFormat="1" ht="12.75" customHeight="1" x14ac:dyDescent="0.25">
      <c r="B54" s="181" t="s">
        <v>242</v>
      </c>
      <c r="C54" s="184">
        <f>C40-C53</f>
        <v>26468.865968230006</v>
      </c>
      <c r="D54" s="184">
        <f>D40-D53</f>
        <v>18114.875366580003</v>
      </c>
      <c r="E54" s="176">
        <f t="shared" si="2"/>
        <v>-0.31561573554670275</v>
      </c>
      <c r="F54" s="171"/>
      <c r="G54" s="183">
        <f>G40-G53</f>
        <v>4394.2041000000027</v>
      </c>
      <c r="H54" s="183">
        <f>H40-H53</f>
        <v>4675.8366000000024</v>
      </c>
      <c r="I54" s="106">
        <f t="shared" si="8"/>
        <v>6.4091811302073864E-2</v>
      </c>
    </row>
    <row r="55" spans="2:9" ht="12.75" customHeight="1" x14ac:dyDescent="0.25">
      <c r="B55" s="181" t="s">
        <v>243</v>
      </c>
      <c r="C55" s="182">
        <v>140291.26790000001</v>
      </c>
      <c r="D55" s="182">
        <v>83656.347299999994</v>
      </c>
      <c r="E55" s="176">
        <f t="shared" si="2"/>
        <v>-0.40369526519903964</v>
      </c>
      <c r="G55" s="204">
        <v>32698.028200000001</v>
      </c>
      <c r="H55" s="205">
        <v>29566.907899999998</v>
      </c>
      <c r="I55" s="106">
        <f t="shared" si="8"/>
        <v>-9.5758688592726848E-2</v>
      </c>
    </row>
    <row r="56" spans="2:9" s="206" customFormat="1" ht="11.25" customHeight="1" x14ac:dyDescent="0.2">
      <c r="B56" s="222" t="s">
        <v>244</v>
      </c>
      <c r="C56" s="222"/>
      <c r="D56" s="222"/>
      <c r="E56" s="222"/>
      <c r="F56" s="171"/>
    </row>
    <row r="57" spans="2:9" s="206" customFormat="1" ht="11.25" customHeight="1" x14ac:dyDescent="0.2">
      <c r="B57" s="223"/>
      <c r="C57" s="223"/>
      <c r="D57" s="223"/>
      <c r="E57" s="223"/>
      <c r="F57" s="193"/>
      <c r="G57" s="9"/>
      <c r="H57" s="9"/>
      <c r="I57" s="9"/>
    </row>
    <row r="58" spans="2:9" ht="12.6" customHeight="1" x14ac:dyDescent="0.25">
      <c r="B58" s="221"/>
      <c r="C58" s="221"/>
      <c r="D58" s="221"/>
      <c r="E58" s="221"/>
      <c r="G58" s="9"/>
      <c r="H58" s="9"/>
      <c r="I58" s="9"/>
    </row>
    <row r="59" spans="2:9" ht="12.6" customHeight="1" x14ac:dyDescent="0.2">
      <c r="B59" s="207"/>
      <c r="C59" s="208"/>
      <c r="G59" s="94"/>
      <c r="H59" s="94"/>
      <c r="I59" s="94"/>
    </row>
  </sheetData>
  <mergeCells count="6">
    <mergeCell ref="B58:E58"/>
    <mergeCell ref="B1:I1"/>
    <mergeCell ref="B2:I2"/>
    <mergeCell ref="D3:E3"/>
    <mergeCell ref="H3:I3"/>
    <mergeCell ref="B56:E57"/>
  </mergeCells>
  <conditionalFormatting sqref="C39 C29:C33">
    <cfRule type="expression" dxfId="9" priority="15" stopIfTrue="1">
      <formula>"если($J$6&lt;$I$6)"</formula>
    </cfRule>
  </conditionalFormatting>
  <conditionalFormatting sqref="C22">
    <cfRule type="expression" dxfId="8" priority="14" stopIfTrue="1">
      <formula>"если($J$6&lt;$I$6)"</formula>
    </cfRule>
  </conditionalFormatting>
  <conditionalFormatting sqref="C26 C23:C24">
    <cfRule type="expression" dxfId="7" priority="13" stopIfTrue="1">
      <formula>"если($J$6&lt;$I$6)"</formula>
    </cfRule>
  </conditionalFormatting>
  <conditionalFormatting sqref="C40:C41">
    <cfRule type="expression" dxfId="6" priority="12" stopIfTrue="1">
      <formula>"если($J$6&lt;$I$6)"</formula>
    </cfRule>
  </conditionalFormatting>
  <conditionalFormatting sqref="D23">
    <cfRule type="expression" dxfId="5" priority="10" stopIfTrue="1">
      <formula>"если($J$6&lt;$I$6)"</formula>
    </cfRule>
  </conditionalFormatting>
  <conditionalFormatting sqref="D40">
    <cfRule type="expression" dxfId="4" priority="8" stopIfTrue="1">
      <formula>"если($J$6&lt;$I$6)"</formula>
    </cfRule>
  </conditionalFormatting>
  <conditionalFormatting sqref="H52:H53 H38 H55">
    <cfRule type="expression" dxfId="3" priority="4" stopIfTrue="1">
      <formula>"если($J$6&lt;$I$6)"</formula>
    </cfRule>
  </conditionalFormatting>
  <conditionalFormatting sqref="H22 H39">
    <cfRule type="expression" dxfId="2" priority="3" stopIfTrue="1">
      <formula>"если($J$6&lt;$I$6)"</formula>
    </cfRule>
  </conditionalFormatting>
  <conditionalFormatting sqref="H23 H26:H36">
    <cfRule type="expression" dxfId="1" priority="2" stopIfTrue="1">
      <formula>"если($J$6&lt;$I$6)"</formula>
    </cfRule>
  </conditionalFormatting>
  <conditionalFormatting sqref="H40 H45:H51">
    <cfRule type="expression" dxfId="0" priority="1" stopIfTrue="1">
      <formula>"если($J$6&lt;$I$6)"</formula>
    </cfRule>
  </conditionalFormatting>
  <pageMargins left="0.31496062992125984" right="0.31496062992125984" top="0.74803149606299213" bottom="0.74803149606299213" header="0.31496062992125984" footer="0.31496062992125984"/>
  <pageSetup paperSize="9"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9DE4DFF8-CCA9-4918-A998-F355DDD50A4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9" id="{DBC3D808-EE73-4999-8A34-355378313AD6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E23</xm:sqref>
        </x14:conditionalFormatting>
        <x14:conditionalFormatting xmlns:xm="http://schemas.microsoft.com/office/excel/2006/main">
          <x14:cfRule type="iconSet" priority="7" id="{524A7810-C301-496D-A65E-45CAF4EC418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E40</xm:sqref>
        </x14:conditionalFormatting>
        <x14:conditionalFormatting xmlns:xm="http://schemas.microsoft.com/office/excel/2006/main">
          <x14:cfRule type="iconSet" priority="6" id="{3F443528-389A-43AC-A3CD-395DA1300A7B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E24:E38</xm:sqref>
        </x14:conditionalFormatting>
        <x14:conditionalFormatting xmlns:xm="http://schemas.microsoft.com/office/excel/2006/main">
          <x14:cfRule type="iconSet" priority="5" id="{3AD0E464-4346-44FA-8613-B5865150143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E41:E55</xm:sqref>
        </x14:conditionalFormatting>
        <x14:conditionalFormatting xmlns:xm="http://schemas.microsoft.com/office/excel/2006/main">
          <x14:cfRule type="iconSet" priority="16" id="{8B0AA2AC-580A-489F-8272-3FD606EADBAE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E7:E21</xm:sqref>
        </x14:conditionalFormatting>
        <x14:conditionalFormatting xmlns:xm="http://schemas.microsoft.com/office/excel/2006/main">
          <x14:cfRule type="iconSet" priority="17" id="{9F58B6F9-2C6D-4EAB-964E-529C760CD53A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I6:I21</xm:sqref>
        </x14:conditionalFormatting>
        <x14:conditionalFormatting xmlns:xm="http://schemas.microsoft.com/office/excel/2006/main">
          <x14:cfRule type="iconSet" priority="18" id="{85154F53-48F5-4904-9525-0AF2152D5B65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I23:I38</xm:sqref>
        </x14:conditionalFormatting>
        <x14:conditionalFormatting xmlns:xm="http://schemas.microsoft.com/office/excel/2006/main">
          <x14:cfRule type="iconSet" priority="19" id="{D9794CCD-0422-48ED-B50C-696257BE23B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I40:I55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Общая</vt:lpstr>
      <vt:lpstr>Товарная структура_ст</vt:lpstr>
      <vt:lpstr>Товарная структура_вес</vt:lpstr>
      <vt:lpstr>Основные партнеры России</vt:lpstr>
      <vt:lpstr>Осн. партнёры Китая</vt:lpstr>
      <vt:lpstr>Группировки ($)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2016-07-12T11:20:54Z</dcterms:modified>
</cp:coreProperties>
</file>